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8" yWindow="65524" windowWidth="8892" windowHeight="10596" firstSheet="3" activeTab="8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v" sheetId="7" r:id="rId7"/>
    <sheet name="0503779b" sheetId="8" r:id="rId8"/>
    <sheet name="0503779t" sheetId="9" r:id="rId9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_xlnm.Print_Area" localSheetId="2">'0503737_4'!$A$1:$J$153</definedName>
    <definedName name="_xlnm.Print_Area" localSheetId="3">'0503737_5'!$A$1:$J$153</definedName>
    <definedName name="_xlnm.Print_Area" localSheetId="4">'0503737_6'!$A$1:$J$153</definedName>
    <definedName name="_xlnm.Print_Area" localSheetId="5">'0503737_7'!$A$1:$J$153</definedName>
  </definedNames>
  <calcPr fullCalcOnLoad="1"/>
</workbook>
</file>

<file path=xl/sharedStrings.xml><?xml version="1.0" encoding="utf-8"?>
<sst xmlns="http://schemas.openxmlformats.org/spreadsheetml/2006/main" count="2161" uniqueCount="332">
  <si>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</si>
  <si>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</si>
  <si>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</si>
  <si>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</si>
  <si>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</si>
  <si>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</si>
  <si>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</si>
  <si>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</si>
  <si>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</si>
  <si>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</si>
  <si>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</si>
  <si>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</si>
  <si>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</si>
  <si>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</si>
  <si>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</si>
  <si>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</si>
  <si>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</si>
  <si>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</si>
  <si>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</si>
  <si>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</si>
  <si>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</si>
  <si>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</si>
  <si>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</si>
  <si>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</si>
  <si>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</si>
  <si>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</si>
  <si>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</si>
  <si>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</si>
  <si>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</si>
  <si>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171</t>
  </si>
  <si>
    <t>092</t>
  </si>
  <si>
    <t>172</t>
  </si>
  <si>
    <t>из них:</t>
  </si>
  <si>
    <t>093</t>
  </si>
  <si>
    <t>096</t>
  </si>
  <si>
    <t>173</t>
  </si>
  <si>
    <t>Прочие доходы</t>
  </si>
  <si>
    <t>180</t>
  </si>
  <si>
    <t>101</t>
  </si>
  <si>
    <t>102</t>
  </si>
  <si>
    <t>103</t>
  </si>
  <si>
    <t>104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</si>
  <si>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</si>
  <si>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</si>
  <si>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</si>
  <si>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</si>
  <si>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</si>
  <si>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</si>
  <si>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</si>
  <si>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</si>
  <si>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</si>
  <si>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</si>
  <si>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</si>
  <si>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</si>
  <si>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</si>
  <si>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</si>
  <si>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</si>
  <si>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</si>
  <si>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</si>
  <si>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</si>
  <si>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</si>
  <si>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</si>
  <si>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</si>
  <si>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</si>
  <si>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</si>
  <si>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</si>
  <si>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</si>
  <si>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</si>
  <si>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</si>
  <si>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</si>
  <si>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</si>
  <si>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</si>
  <si>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</si>
  <si>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</si>
  <si>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</si>
  <si>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</si>
  <si>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</si>
  <si>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</si>
  <si>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</si>
  <si>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</si>
  <si>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</si>
  <si>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</si>
  <si>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</si>
  <si>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</si>
  <si>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</si>
  <si>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</si>
  <si>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</si>
  <si>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</si>
  <si>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</si>
  <si>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</si>
  <si>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</si>
  <si>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</si>
  <si>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</si>
  <si>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</si>
  <si>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</si>
  <si>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</si>
  <si>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</si>
  <si>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</si>
  <si>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</si>
  <si>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 xml:space="preserve"> Наименование показателя</t>
  </si>
  <si>
    <t>270</t>
  </si>
  <si>
    <t>261</t>
  </si>
  <si>
    <t>271</t>
  </si>
  <si>
    <t>264</t>
  </si>
  <si>
    <t>272</t>
  </si>
  <si>
    <t>273</t>
  </si>
  <si>
    <t>300</t>
  </si>
  <si>
    <t>310</t>
  </si>
  <si>
    <t>320</t>
  </si>
  <si>
    <t>410</t>
  </si>
  <si>
    <t>330</t>
  </si>
  <si>
    <t>420</t>
  </si>
  <si>
    <t>430</t>
  </si>
  <si>
    <t>340</t>
  </si>
  <si>
    <t>440</t>
  </si>
  <si>
    <t>510</t>
  </si>
  <si>
    <t>610</t>
  </si>
  <si>
    <t>520</t>
  </si>
  <si>
    <t>620</t>
  </si>
  <si>
    <t>530</t>
  </si>
  <si>
    <t>630</t>
  </si>
  <si>
    <t>540</t>
  </si>
  <si>
    <t>640</t>
  </si>
  <si>
    <t>550</t>
  </si>
  <si>
    <t>650</t>
  </si>
  <si>
    <t>521</t>
  </si>
  <si>
    <t>710</t>
  </si>
  <si>
    <t>810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</si>
  <si>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</si>
  <si>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</si>
  <si>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</si>
  <si>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</si>
  <si>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</si>
  <si>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</si>
  <si>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</si>
  <si>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</si>
  <si>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031</t>
  </si>
  <si>
    <t>094</t>
  </si>
  <si>
    <t>625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</si>
  <si>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</si>
  <si>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</si>
  <si>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</si>
  <si>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</si>
  <si>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</si>
  <si>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</si>
  <si>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</si>
  <si>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</si>
  <si>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</si>
  <si>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</si>
  <si>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</si>
  <si>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</si>
  <si>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</si>
  <si>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</si>
  <si>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</si>
  <si>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</si>
  <si>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</si>
  <si>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</si>
  <si>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</si>
  <si>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</si>
  <si>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</si>
  <si>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</si>
  <si>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</si>
  <si>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</si>
  <si>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</si>
  <si>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</si>
  <si>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от аренды активов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</si>
  <si>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</si>
  <si>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</si>
  <si>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</si>
  <si>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</si>
  <si>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</si>
  <si>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</si>
  <si>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</si>
  <si>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</si>
  <si>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от выбытий ценных бумаг, кроме акций</t>
  </si>
  <si>
    <t xml:space="preserve">от выбытий акций </t>
  </si>
  <si>
    <t>097</t>
  </si>
  <si>
    <t>от выбытий иных финансовых активов</t>
  </si>
  <si>
    <t>098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</si>
  <si>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</si>
  <si>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</si>
  <si>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</si>
  <si>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</si>
  <si>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2. Расходы учреждения</t>
  </si>
  <si>
    <t>Форма 0503737  с.2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</si>
  <si>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</si>
  <si>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</si>
  <si>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перечисления наднациональным организациям и правительствам иностранных государств</t>
  </si>
  <si>
    <t>пенсии, пособия, выплачиваемые организациями сектора государственного управления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</si>
  <si>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</si>
  <si>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</si>
  <si>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</si>
  <si>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</si>
  <si>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</si>
  <si>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</si>
  <si>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>500</t>
  </si>
  <si>
    <t xml:space="preserve">                           из них: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</si>
  <si>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</si>
  <si>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</si>
  <si>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</si>
  <si>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</si>
  <si>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</si>
  <si>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</si>
  <si>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 xml:space="preserve">Внутренние источники </t>
  </si>
  <si>
    <t>поступления от погашения займов (ссуд)</t>
  </si>
  <si>
    <t>525</t>
  </si>
  <si>
    <t xml:space="preserve">выплаты по предоставлению займов (ссуд) </t>
  </si>
  <si>
    <t>526</t>
  </si>
  <si>
    <t>поступления заимствований от резидентов</t>
  </si>
  <si>
    <t>527</t>
  </si>
  <si>
    <t>погашение заимствований от нерезидентов</t>
  </si>
  <si>
    <t>528</t>
  </si>
  <si>
    <t>Внешние источники</t>
  </si>
  <si>
    <t>621</t>
  </si>
  <si>
    <t>626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</si>
  <si>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</si>
  <si>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</si>
  <si>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</si>
  <si>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</si>
  <si>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</si>
  <si>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</si>
  <si>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</si>
  <si>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</si>
  <si>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</si>
  <si>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</si>
  <si>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</si>
  <si>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</si>
  <si>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</si>
  <si>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</si>
  <si>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</si>
  <si>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</si>
  <si>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</si>
  <si>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</si>
  <si>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</si>
  <si>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</si>
  <si>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</si>
  <si>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</si>
  <si>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</si>
  <si>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</si>
  <si>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</si>
  <si>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</si>
  <si>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</si>
  <si>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</si>
  <si>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</si>
  <si>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</si>
  <si>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9"/>
        <rFont val="Arial Cyr"/>
        <family val="0"/>
      </rPr>
      <t xml:space="preserve"> - всего</t>
    </r>
  </si>
  <si>
    <r>
      <t>Источники финансирования дефицита средств</t>
    </r>
    <r>
      <rPr>
        <sz val="9"/>
        <rFont val="Arial Cyr"/>
        <family val="0"/>
      </rPr>
      <t xml:space="preserve"> - всего (стр.520+стр.620+стр.700+стр.820+стр.830)</t>
    </r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</si>
  <si>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</si>
  <si>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</si>
  <si>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</si>
  <si>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 xml:space="preserve">бюджетные инвестиции </t>
  </si>
  <si>
    <t>ОМС</t>
  </si>
  <si>
    <t>По состоянию на</t>
  </si>
  <si>
    <t>ОКАТО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</si>
  <si>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</si>
  <si>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</si>
  <si>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</si>
  <si>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</si>
  <si>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</si>
  <si>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</si>
  <si>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</si>
  <si>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</si>
  <si>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</si>
  <si>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</si>
  <si>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с.3</t>
  </si>
  <si>
    <t>Форма 0503737  с.4</t>
  </si>
  <si>
    <t>Форма 0503737  с.5</t>
  </si>
  <si>
    <t xml:space="preserve">                                          (подпись)                            (расшифровка подписи)</t>
  </si>
  <si>
    <t xml:space="preserve">                                               (подпись)                    (расшифровка подписи)</t>
  </si>
  <si>
    <t>Руководитель финансово-     _________________       ____________________</t>
  </si>
  <si>
    <r>
      <t xml:space="preserve">экономической службы                     </t>
    </r>
    <r>
      <rPr>
        <sz val="8"/>
        <rFont val="Arial Cyr"/>
        <family val="0"/>
      </rPr>
      <t xml:space="preserve"> (подпись)                     (расшифровка подписи)</t>
    </r>
  </si>
  <si>
    <t>курсовая разница</t>
  </si>
  <si>
    <t>погашение заимствований от резидентов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</si>
  <si>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</si>
  <si>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</si>
  <si>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</si>
  <si>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</si>
  <si>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деятельность с целевыми средствами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</si>
  <si>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</si>
  <si>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</si>
  <si>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</si>
  <si>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</si>
  <si>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</si>
  <si>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</si>
  <si>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</si>
  <si>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</si>
  <si>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</si>
  <si>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</si>
  <si>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</si>
  <si>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</si>
  <si>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3. Средства в Кассе учреждения</t>
  </si>
  <si>
    <t>020134000</t>
  </si>
  <si>
    <t>Итого по разделу 3</t>
  </si>
  <si>
    <t>Всего:</t>
  </si>
  <si>
    <t>деятельность по оказанию услуг (работ)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</si>
  <si>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</si>
  <si>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</si>
  <si>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</si>
  <si>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</si>
  <si>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</si>
  <si>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МБОУ лицей</t>
  </si>
  <si>
    <t xml:space="preserve">                    </t>
  </si>
  <si>
    <t xml:space="preserve">               </t>
  </si>
  <si>
    <t>Управление образования Администрации города Лобня</t>
  </si>
  <si>
    <t>905</t>
  </si>
  <si>
    <t xml:space="preserve">0503737_2 </t>
  </si>
  <si>
    <t xml:space="preserve">ф.0503737 -2 - (собственные доходы) - Отчет об исполнении плана ФХД учреждения  </t>
  </si>
  <si>
    <t xml:space="preserve">0503737_4 </t>
  </si>
  <si>
    <t xml:space="preserve">ф.0503737 -4 - (субсидии на МЗ) - Отчет об исполнении плана ФХД учреждения      </t>
  </si>
  <si>
    <t xml:space="preserve">0503737_5 </t>
  </si>
  <si>
    <t xml:space="preserve">ф.0503737 -5 - (субсидии на иные цели) - Отчет об исполнении плана ФХД учрежден </t>
  </si>
  <si>
    <t xml:space="preserve">0503737_6 </t>
  </si>
  <si>
    <t xml:space="preserve">ф.0503737 -6 - (бюджетные инвестиции) - Отчет об исполнении плана ФХД учреждени </t>
  </si>
  <si>
    <t xml:space="preserve">0503737_7 </t>
  </si>
  <si>
    <t xml:space="preserve">ф.0503737 -7 - (ОМС) - Отчет об исполнении плана ФХД учреждения                 </t>
  </si>
  <si>
    <t xml:space="preserve">0503779v  </t>
  </si>
  <si>
    <t xml:space="preserve">ф.0503779 - ОУ - Сведения об остатках денежных средств учреждения               </t>
  </si>
  <si>
    <t xml:space="preserve">0503779b  </t>
  </si>
  <si>
    <t xml:space="preserve">ф.0503779 - ЦС - Сведения об остатках денежных средств учреждения               </t>
  </si>
  <si>
    <t xml:space="preserve">0503779t  </t>
  </si>
  <si>
    <t xml:space="preserve">ф.0503779 - СВР - Сведения об остатках денежных средств учреждения              </t>
  </si>
  <si>
    <t xml:space="preserve"> Руководитель   __________________      Шутов В.С.</t>
  </si>
  <si>
    <t>Главный бухгалтер ________________   Юрина Т.Я.</t>
  </si>
  <si>
    <t>220111000</t>
  </si>
  <si>
    <t>420111000</t>
  </si>
  <si>
    <t>1 января 2014 г.</t>
  </si>
  <si>
    <t xml:space="preserve"> Руководитель   __________________      _Шутов В.С._</t>
  </si>
  <si>
    <r>
      <t>Исполнитель</t>
    </r>
    <r>
      <rPr>
        <sz val="8"/>
        <rFont val="Arial Cyr"/>
        <family val="2"/>
      </rPr>
      <t xml:space="preserve">  главный бухгалтер     __________________   Юрина Т.Я.  _____________________</t>
    </r>
  </si>
  <si>
    <t>"_05_"    января 2014  г.</t>
  </si>
  <si>
    <t>8 495 579 07 90</t>
  </si>
  <si>
    <r>
      <t>Исполнитель</t>
    </r>
    <r>
      <rPr>
        <sz val="8"/>
        <rFont val="Arial Cyr"/>
        <family val="2"/>
      </rPr>
      <t xml:space="preserve">  главный бухгалтер     __________________   Юрина Т.Я.  __8 495 579 07 90____</t>
    </r>
  </si>
  <si>
    <t>"_05_"   января  2014 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</si>
</sst>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  <numFmt numFmtId="221" formatCode="#,##0.00_ ;[Red]\-#,##0.00_ ;"/>
  </numFmts>
  <fonts count="38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30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3" fillId="0" borderId="0" xfId="54" applyFont="1" applyBorder="1" applyAlignment="1">
      <alignment/>
      <protection/>
    </xf>
    <xf numFmtId="0" fontId="23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 applyProtection="1">
      <alignment horizontal="center" wrapText="1"/>
      <protection/>
    </xf>
    <xf numFmtId="49" fontId="18" fillId="0" borderId="22" xfId="54" applyNumberFormat="1" applyFont="1" applyBorder="1" applyAlignment="1" applyProtection="1">
      <alignment horizontal="center" wrapText="1"/>
      <protection/>
    </xf>
    <xf numFmtId="0" fontId="24" fillId="0" borderId="23" xfId="54" applyFont="1" applyBorder="1" applyAlignment="1">
      <alignment horizontal="left" wrapText="1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25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6"/>
      <protection/>
    </xf>
    <xf numFmtId="49" fontId="18" fillId="0" borderId="27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4"/>
      <protection/>
    </xf>
    <xf numFmtId="0" fontId="18" fillId="0" borderId="30" xfId="54" applyFont="1" applyBorder="1" applyAlignment="1">
      <alignment horizontal="left" wrapText="1" indent="2"/>
      <protection/>
    </xf>
    <xf numFmtId="0" fontId="24" fillId="0" borderId="30" xfId="54" applyFont="1" applyBorder="1" applyAlignment="1">
      <alignment horizontal="left" wrapText="1"/>
      <protection/>
    </xf>
    <xf numFmtId="49" fontId="18" fillId="0" borderId="18" xfId="54" applyNumberFormat="1" applyFont="1" applyBorder="1" applyAlignment="1" applyProtection="1">
      <alignment horizontal="center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 applyProtection="1">
      <alignment horizontal="center"/>
      <protection/>
    </xf>
    <xf numFmtId="49" fontId="18" fillId="0" borderId="19" xfId="54" applyNumberFormat="1" applyFont="1" applyBorder="1" applyAlignment="1" applyProtection="1">
      <alignment horizontal="center" wrapText="1"/>
      <protection/>
    </xf>
    <xf numFmtId="0" fontId="6" fillId="0" borderId="0" xfId="54" applyAlignment="1">
      <alignment vertical="top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8" fillId="0" borderId="20" xfId="54" applyFont="1" applyBorder="1" applyAlignment="1">
      <alignment horizontal="left" wrapText="1" indent="2"/>
      <protection/>
    </xf>
    <xf numFmtId="49" fontId="18" fillId="0" borderId="33" xfId="54" applyNumberFormat="1" applyFont="1" applyBorder="1" applyAlignment="1">
      <alignment horizontal="center" wrapText="1"/>
      <protection/>
    </xf>
    <xf numFmtId="49" fontId="18" fillId="0" borderId="3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/>
      <protection/>
    </xf>
    <xf numFmtId="49" fontId="18" fillId="0" borderId="35" xfId="54" applyNumberFormat="1" applyFont="1" applyBorder="1" applyAlignment="1">
      <alignment horizontal="center"/>
      <protection/>
    </xf>
    <xf numFmtId="49" fontId="18" fillId="0" borderId="25" xfId="54" applyNumberFormat="1" applyFont="1" applyBorder="1" applyAlignment="1">
      <alignment horizontal="center"/>
      <protection/>
    </xf>
    <xf numFmtId="49" fontId="18" fillId="0" borderId="29" xfId="54" applyNumberFormat="1" applyFont="1" applyBorder="1" applyAlignment="1">
      <alignment horizontal="center"/>
      <protection/>
    </xf>
    <xf numFmtId="49" fontId="18" fillId="0" borderId="36" xfId="54" applyNumberFormat="1" applyFont="1" applyBorder="1" applyAlignment="1">
      <alignment horizontal="center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2" xfId="54" applyNumberFormat="1" applyFont="1" applyBorder="1" applyAlignment="1">
      <alignment horizontal="center"/>
      <protection/>
    </xf>
    <xf numFmtId="49" fontId="18" fillId="0" borderId="37" xfId="54" applyNumberFormat="1" applyFont="1" applyBorder="1" applyAlignment="1">
      <alignment horizontal="center"/>
      <protection/>
    </xf>
    <xf numFmtId="49" fontId="18" fillId="0" borderId="38" xfId="54" applyNumberFormat="1" applyFont="1" applyBorder="1" applyAlignment="1">
      <alignment horizontal="center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26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/>
      <protection/>
    </xf>
    <xf numFmtId="0" fontId="28" fillId="0" borderId="39" xfId="54" applyFont="1" applyBorder="1" applyAlignment="1">
      <alignment horizontal="left" wrapText="1"/>
      <protection/>
    </xf>
    <xf numFmtId="0" fontId="18" fillId="0" borderId="40" xfId="54" applyFont="1" applyBorder="1" applyAlignment="1">
      <alignment horizontal="center" wrapText="1"/>
      <protection/>
    </xf>
    <xf numFmtId="49" fontId="18" fillId="0" borderId="0" xfId="54" applyNumberFormat="1" applyFont="1" applyBorder="1">
      <alignment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28" fillId="0" borderId="39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>
      <alignment horizontal="center" wrapText="1"/>
      <protection/>
    </xf>
    <xf numFmtId="2" fontId="18" fillId="0" borderId="41" xfId="54" applyNumberFormat="1" applyFont="1" applyBorder="1" applyAlignment="1" applyProtection="1">
      <alignment horizontal="right" wrapText="1" indent="1"/>
      <protection locked="0"/>
    </xf>
    <xf numFmtId="0" fontId="18" fillId="0" borderId="42" xfId="54" applyFont="1" applyBorder="1" applyAlignment="1">
      <alignment horizontal="left" wrapText="1" indent="4"/>
      <protection/>
    </xf>
    <xf numFmtId="0" fontId="24" fillId="0" borderId="43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22" xfId="54" applyNumberFormat="1" applyFont="1" applyBorder="1" applyAlignment="1">
      <alignment horizontal="center" wrapText="1"/>
      <protection/>
    </xf>
    <xf numFmtId="0" fontId="18" fillId="0" borderId="42" xfId="54" applyFont="1" applyBorder="1" applyAlignment="1">
      <alignment horizontal="left" wrapText="1" indent="6"/>
      <protection/>
    </xf>
    <xf numFmtId="0" fontId="18" fillId="0" borderId="43" xfId="54" applyFont="1" applyBorder="1" applyAlignment="1">
      <alignment horizontal="left" wrapText="1" indent="2"/>
      <protection/>
    </xf>
    <xf numFmtId="0" fontId="18" fillId="15" borderId="39" xfId="54" applyFont="1" applyFill="1" applyBorder="1" applyAlignment="1">
      <alignment horizontal="left" wrapText="1" indent="2"/>
      <protection/>
    </xf>
    <xf numFmtId="49" fontId="18" fillId="15" borderId="24" xfId="54" applyNumberFormat="1" applyFont="1" applyFill="1" applyBorder="1" applyAlignment="1">
      <alignment horizontal="center" wrapText="1"/>
      <protection/>
    </xf>
    <xf numFmtId="49" fontId="18" fillId="15" borderId="22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9" xfId="54" applyNumberFormat="1" applyFont="1" applyFill="1" applyBorder="1" applyAlignment="1">
      <alignment horizontal="center" wrapText="1"/>
      <protection/>
    </xf>
    <xf numFmtId="0" fontId="24" fillId="0" borderId="39" xfId="54" applyFont="1" applyBorder="1" applyAlignment="1">
      <alignment horizontal="left" wrapText="1"/>
      <protection/>
    </xf>
    <xf numFmtId="0" fontId="18" fillId="0" borderId="43" xfId="54" applyFont="1" applyBorder="1" applyAlignment="1">
      <alignment horizontal="left" wrapText="1" indent="3"/>
      <protection/>
    </xf>
    <xf numFmtId="0" fontId="18" fillId="0" borderId="39" xfId="54" applyFont="1" applyBorder="1" applyAlignment="1">
      <alignment horizontal="left" wrapText="1" indent="3"/>
      <protection/>
    </xf>
    <xf numFmtId="0" fontId="18" fillId="15" borderId="39" xfId="54" applyFont="1" applyFill="1" applyBorder="1" applyAlignment="1">
      <alignment horizontal="left" wrapText="1" indent="3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 wrapText="1"/>
      <protection/>
    </xf>
    <xf numFmtId="49" fontId="18" fillId="0" borderId="44" xfId="54" applyNumberFormat="1" applyFont="1" applyBorder="1" applyAlignment="1">
      <alignment horizontal="center" wrapText="1"/>
      <protection/>
    </xf>
    <xf numFmtId="49" fontId="18" fillId="0" borderId="45" xfId="54" applyNumberFormat="1" applyFont="1" applyBorder="1" applyAlignment="1">
      <alignment horizontal="center" wrapText="1"/>
      <protection/>
    </xf>
    <xf numFmtId="0" fontId="24" fillId="0" borderId="23" xfId="54" applyFont="1" applyBorder="1" applyAlignment="1">
      <alignment horizontal="left" wrapText="1" indent="1"/>
      <protection/>
    </xf>
    <xf numFmtId="49" fontId="18" fillId="0" borderId="18" xfId="54" applyNumberFormat="1" applyFont="1" applyBorder="1" applyAlignment="1">
      <alignment horizontal="center" wrapText="1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46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46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18" fillId="0" borderId="0" xfId="55" applyNumberFormat="1" applyFont="1" applyBorder="1" applyAlignment="1">
      <alignment horizontal="centerContinuous"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18" fillId="0" borderId="18" xfId="55" applyFont="1" applyBorder="1" applyAlignment="1">
      <alignment horizontal="center" vertical="center"/>
      <protection/>
    </xf>
    <xf numFmtId="49" fontId="18" fillId="0" borderId="10" xfId="55" applyNumberFormat="1" applyFont="1" applyBorder="1" applyAlignment="1">
      <alignment horizontal="center" vertical="center"/>
      <protection/>
    </xf>
    <xf numFmtId="49" fontId="18" fillId="0" borderId="19" xfId="55" applyNumberFormat="1" applyFont="1" applyBorder="1" applyAlignment="1">
      <alignment horizontal="center" vertical="center"/>
      <protection/>
    </xf>
    <xf numFmtId="0" fontId="27" fillId="0" borderId="20" xfId="55" applyFont="1" applyBorder="1" applyAlignment="1">
      <alignment horizontal="center" wrapText="1"/>
      <protection/>
    </xf>
    <xf numFmtId="49" fontId="18" fillId="0" borderId="21" xfId="55" applyNumberFormat="1" applyFont="1" applyBorder="1" applyAlignment="1">
      <alignment horizontal="center" wrapText="1"/>
      <protection/>
    </xf>
    <xf numFmtId="49" fontId="18" fillId="0" borderId="22" xfId="55" applyNumberFormat="1" applyFont="1" applyBorder="1" applyAlignment="1">
      <alignment horizontal="center" wrapText="1"/>
      <protection/>
    </xf>
    <xf numFmtId="2" fontId="18" fillId="0" borderId="22" xfId="55" applyNumberFormat="1" applyFont="1" applyBorder="1" applyAlignment="1" applyProtection="1">
      <alignment horizontal="right" indent="1"/>
      <protection locked="0"/>
    </xf>
    <xf numFmtId="2" fontId="18" fillId="0" borderId="25" xfId="55" applyNumberFormat="1" applyFont="1" applyBorder="1" applyAlignment="1" applyProtection="1">
      <alignment horizontal="right" indent="1"/>
      <protection locked="0"/>
    </xf>
    <xf numFmtId="0" fontId="24" fillId="0" borderId="23" xfId="55" applyFont="1" applyBorder="1" applyAlignment="1">
      <alignment horizontal="left" wrapText="1"/>
      <protection/>
    </xf>
    <xf numFmtId="49" fontId="18" fillId="0" borderId="24" xfId="55" applyNumberFormat="1" applyFont="1" applyBorder="1" applyAlignment="1">
      <alignment horizontal="center"/>
      <protection/>
    </xf>
    <xf numFmtId="49" fontId="18" fillId="0" borderId="25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6"/>
      <protection/>
    </xf>
    <xf numFmtId="49" fontId="18" fillId="0" borderId="27" xfId="55" applyNumberFormat="1" applyFont="1" applyBorder="1" applyAlignment="1">
      <alignment horizontal="center"/>
      <protection/>
    </xf>
    <xf numFmtId="49" fontId="18" fillId="0" borderId="16" xfId="55" applyNumberFormat="1" applyFont="1" applyBorder="1" applyAlignment="1">
      <alignment horizontal="center"/>
      <protection/>
    </xf>
    <xf numFmtId="0" fontId="18" fillId="0" borderId="28" xfId="55" applyFont="1" applyBorder="1" applyAlignment="1">
      <alignment horizontal="left" wrapText="1" indent="2"/>
      <protection/>
    </xf>
    <xf numFmtId="49" fontId="18" fillId="0" borderId="29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4"/>
      <protection/>
    </xf>
    <xf numFmtId="49" fontId="18" fillId="0" borderId="29" xfId="55" applyNumberFormat="1" applyFont="1" applyBorder="1" applyAlignment="1" applyProtection="1">
      <alignment horizontal="right" indent="1"/>
      <protection locked="0"/>
    </xf>
    <xf numFmtId="49" fontId="18" fillId="0" borderId="24" xfId="55" applyNumberFormat="1" applyFont="1" applyBorder="1" applyAlignment="1" applyProtection="1">
      <alignment horizontal="right" indent="1"/>
      <protection locked="0"/>
    </xf>
    <xf numFmtId="0" fontId="18" fillId="0" borderId="30" xfId="55" applyFont="1" applyBorder="1" applyAlignment="1">
      <alignment horizontal="left" wrapText="1" indent="2"/>
      <protection/>
    </xf>
    <xf numFmtId="0" fontId="24" fillId="0" borderId="30" xfId="55" applyFont="1" applyBorder="1" applyAlignment="1">
      <alignment horizontal="left" wrapText="1"/>
      <protection/>
    </xf>
    <xf numFmtId="49" fontId="18" fillId="0" borderId="18" xfId="55" applyNumberFormat="1" applyFont="1" applyBorder="1" applyAlignment="1">
      <alignment horizontal="center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 wrapText="1"/>
      <protection/>
    </xf>
    <xf numFmtId="0" fontId="6" fillId="0" borderId="0" xfId="55" applyAlignment="1">
      <alignment vertical="top"/>
      <protection/>
    </xf>
    <xf numFmtId="0" fontId="6" fillId="0" borderId="0" xfId="55" applyBorder="1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6" fillId="0" borderId="0" xfId="55" applyNumberFormat="1" applyBorder="1">
      <alignment/>
      <protection/>
    </xf>
    <xf numFmtId="0" fontId="18" fillId="0" borderId="12" xfId="55" applyFont="1" applyBorder="1" applyAlignment="1">
      <alignment horizont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top"/>
      <protection/>
    </xf>
    <xf numFmtId="0" fontId="28" fillId="0" borderId="20" xfId="55" applyFont="1" applyBorder="1" applyAlignment="1">
      <alignment horizontal="left" wrapText="1" indent="2"/>
      <protection/>
    </xf>
    <xf numFmtId="49" fontId="18" fillId="0" borderId="33" xfId="55" applyNumberFormat="1" applyFont="1" applyBorder="1" applyAlignment="1">
      <alignment horizontal="center" wrapText="1"/>
      <protection/>
    </xf>
    <xf numFmtId="49" fontId="18" fillId="0" borderId="34" xfId="55" applyNumberFormat="1" applyFont="1" applyBorder="1" applyAlignment="1">
      <alignment horizontal="center" wrapText="1"/>
      <protection/>
    </xf>
    <xf numFmtId="49" fontId="18" fillId="0" borderId="35" xfId="55" applyNumberFormat="1" applyFont="1" applyBorder="1" applyAlignment="1">
      <alignment horizontal="center"/>
      <protection/>
    </xf>
    <xf numFmtId="49" fontId="18" fillId="0" borderId="36" xfId="55" applyNumberFormat="1" applyFont="1" applyBorder="1" applyAlignment="1">
      <alignment horizontal="center"/>
      <protection/>
    </xf>
    <xf numFmtId="49" fontId="18" fillId="0" borderId="26" xfId="55" applyNumberFormat="1" applyFont="1" applyBorder="1" applyAlignment="1">
      <alignment horizontal="center"/>
      <protection/>
    </xf>
    <xf numFmtId="49" fontId="18" fillId="0" borderId="37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/>
      <protection/>
    </xf>
    <xf numFmtId="2" fontId="18" fillId="0" borderId="18" xfId="55" applyNumberFormat="1" applyFont="1" applyBorder="1" applyAlignment="1" applyProtection="1">
      <alignment horizontal="right" indent="1"/>
      <protection locked="0"/>
    </xf>
    <xf numFmtId="0" fontId="18" fillId="0" borderId="23" xfId="55" applyFont="1" applyBorder="1" applyAlignment="1">
      <alignment horizontal="left" wrapText="1" indent="2"/>
      <protection/>
    </xf>
    <xf numFmtId="0" fontId="18" fillId="0" borderId="26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/>
      <protection/>
    </xf>
    <xf numFmtId="0" fontId="18" fillId="0" borderId="40" xfId="55" applyFont="1" applyBorder="1" applyAlignment="1">
      <alignment horizontal="center" wrapText="1"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Border="1" applyAlignment="1">
      <alignment horizontal="left"/>
      <protection/>
    </xf>
    <xf numFmtId="0" fontId="6" fillId="0" borderId="0" xfId="55" applyBorder="1" applyAlignment="1">
      <alignment/>
      <protection/>
    </xf>
    <xf numFmtId="0" fontId="28" fillId="0" borderId="39" xfId="55" applyFont="1" applyBorder="1" applyAlignment="1">
      <alignment horizontal="center" wrapText="1"/>
      <protection/>
    </xf>
    <xf numFmtId="2" fontId="18" fillId="0" borderId="41" xfId="55" applyNumberFormat="1" applyFont="1" applyBorder="1" applyAlignment="1" applyProtection="1">
      <alignment horizontal="right" wrapText="1" indent="1"/>
      <protection locked="0"/>
    </xf>
    <xf numFmtId="0" fontId="18" fillId="0" borderId="42" xfId="55" applyFont="1" applyBorder="1" applyAlignment="1">
      <alignment horizontal="left" wrapText="1" indent="4"/>
      <protection/>
    </xf>
    <xf numFmtId="49" fontId="18" fillId="0" borderId="27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 applyProtection="1">
      <alignment horizontal="center"/>
      <protection/>
    </xf>
    <xf numFmtId="0" fontId="24" fillId="0" borderId="43" xfId="55" applyFont="1" applyBorder="1" applyAlignment="1">
      <alignment horizontal="left" wrapText="1"/>
      <protection/>
    </xf>
    <xf numFmtId="49" fontId="18" fillId="0" borderId="29" xfId="55" applyNumberFormat="1" applyFont="1" applyBorder="1" applyAlignment="1">
      <alignment horizontal="center" wrapText="1"/>
      <protection/>
    </xf>
    <xf numFmtId="0" fontId="18" fillId="0" borderId="42" xfId="55" applyFont="1" applyBorder="1" applyAlignment="1">
      <alignment horizontal="left" wrapText="1" indent="6"/>
      <protection/>
    </xf>
    <xf numFmtId="0" fontId="18" fillId="0" borderId="43" xfId="55" applyFont="1" applyBorder="1" applyAlignment="1">
      <alignment horizontal="left" wrapText="1" indent="2"/>
      <protection/>
    </xf>
    <xf numFmtId="0" fontId="18" fillId="15" borderId="39" xfId="55" applyFont="1" applyFill="1" applyBorder="1" applyAlignment="1">
      <alignment horizontal="left" wrapText="1" indent="2"/>
      <protection/>
    </xf>
    <xf numFmtId="49" fontId="18" fillId="15" borderId="24" xfId="55" applyNumberFormat="1" applyFont="1" applyFill="1" applyBorder="1" applyAlignment="1">
      <alignment horizontal="center" wrapText="1"/>
      <protection/>
    </xf>
    <xf numFmtId="49" fontId="18" fillId="15" borderId="22" xfId="55" applyNumberFormat="1" applyFont="1" applyFill="1" applyBorder="1" applyAlignment="1">
      <alignment horizontal="center" wrapText="1"/>
      <protection/>
    </xf>
    <xf numFmtId="0" fontId="6" fillId="15" borderId="0" xfId="55" applyFill="1">
      <alignment/>
      <protection/>
    </xf>
    <xf numFmtId="49" fontId="18" fillId="15" borderId="29" xfId="55" applyNumberFormat="1" applyFont="1" applyFill="1" applyBorder="1" applyAlignment="1">
      <alignment horizontal="center" wrapText="1"/>
      <protection/>
    </xf>
    <xf numFmtId="0" fontId="24" fillId="0" borderId="39" xfId="55" applyFont="1" applyBorder="1" applyAlignment="1">
      <alignment horizontal="left" wrapText="1"/>
      <protection/>
    </xf>
    <xf numFmtId="0" fontId="18" fillId="0" borderId="43" xfId="55" applyFont="1" applyBorder="1" applyAlignment="1">
      <alignment horizontal="left" wrapText="1" indent="3"/>
      <protection/>
    </xf>
    <xf numFmtId="0" fontId="18" fillId="0" borderId="39" xfId="55" applyFont="1" applyBorder="1" applyAlignment="1">
      <alignment horizontal="left" wrapText="1" indent="3"/>
      <protection/>
    </xf>
    <xf numFmtId="0" fontId="18" fillId="15" borderId="39" xfId="55" applyFont="1" applyFill="1" applyBorder="1" applyAlignment="1">
      <alignment horizontal="left" wrapText="1" indent="3"/>
      <protection/>
    </xf>
    <xf numFmtId="49" fontId="18" fillId="0" borderId="2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 wrapText="1"/>
      <protection/>
    </xf>
    <xf numFmtId="49" fontId="18" fillId="0" borderId="44" xfId="55" applyNumberFormat="1" applyFont="1" applyBorder="1" applyAlignment="1">
      <alignment horizontal="center" wrapText="1"/>
      <protection/>
    </xf>
    <xf numFmtId="49" fontId="18" fillId="0" borderId="45" xfId="55" applyNumberFormat="1" applyFont="1" applyBorder="1" applyAlignment="1">
      <alignment horizontal="center" wrapText="1"/>
      <protection/>
    </xf>
    <xf numFmtId="0" fontId="24" fillId="0" borderId="23" xfId="55" applyFont="1" applyBorder="1" applyAlignment="1">
      <alignment horizontal="left" wrapText="1" indent="1"/>
      <protection/>
    </xf>
    <xf numFmtId="49" fontId="18" fillId="0" borderId="18" xfId="55" applyNumberFormat="1" applyFont="1" applyBorder="1" applyAlignment="1">
      <alignment horizontal="center" wrapText="1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22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12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49" fontId="18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46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23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0" fontId="18" fillId="0" borderId="18" xfId="56" applyFont="1" applyBorder="1" applyAlignment="1">
      <alignment horizontal="center"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49" fontId="18" fillId="0" borderId="19" xfId="56" applyNumberFormat="1" applyFont="1" applyBorder="1" applyAlignment="1">
      <alignment horizontal="center" vertical="center"/>
      <protection/>
    </xf>
    <xf numFmtId="0" fontId="27" fillId="0" borderId="20" xfId="56" applyFont="1" applyBorder="1" applyAlignment="1">
      <alignment horizontal="center" wrapText="1"/>
      <protection/>
    </xf>
    <xf numFmtId="49" fontId="18" fillId="0" borderId="21" xfId="56" applyNumberFormat="1" applyFont="1" applyBorder="1" applyAlignment="1">
      <alignment horizontal="center" wrapText="1"/>
      <protection/>
    </xf>
    <xf numFmtId="49" fontId="18" fillId="0" borderId="22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/>
      <protection/>
    </xf>
    <xf numFmtId="49" fontId="18" fillId="0" borderId="24" xfId="56" applyNumberFormat="1" applyFont="1" applyBorder="1" applyAlignment="1">
      <alignment horizontal="center"/>
      <protection/>
    </xf>
    <xf numFmtId="49" fontId="18" fillId="0" borderId="25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6"/>
      <protection/>
    </xf>
    <xf numFmtId="49" fontId="18" fillId="0" borderId="27" xfId="56" applyNumberFormat="1" applyFont="1" applyBorder="1" applyAlignment="1">
      <alignment horizontal="center"/>
      <protection/>
    </xf>
    <xf numFmtId="49" fontId="18" fillId="0" borderId="16" xfId="56" applyNumberFormat="1" applyFont="1" applyBorder="1" applyAlignment="1">
      <alignment horizontal="center"/>
      <protection/>
    </xf>
    <xf numFmtId="0" fontId="18" fillId="0" borderId="28" xfId="56" applyFont="1" applyBorder="1" applyAlignment="1">
      <alignment horizontal="left" wrapText="1" indent="2"/>
      <protection/>
    </xf>
    <xf numFmtId="49" fontId="18" fillId="0" borderId="29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4"/>
      <protection/>
    </xf>
    <xf numFmtId="49" fontId="18" fillId="0" borderId="29" xfId="56" applyNumberFormat="1" applyFont="1" applyBorder="1" applyAlignment="1" applyProtection="1">
      <alignment horizontal="right" indent="1"/>
      <protection locked="0"/>
    </xf>
    <xf numFmtId="49" fontId="18" fillId="0" borderId="24" xfId="56" applyNumberFormat="1" applyFont="1" applyBorder="1" applyAlignment="1" applyProtection="1">
      <alignment horizontal="right" indent="1"/>
      <protection locked="0"/>
    </xf>
    <xf numFmtId="0" fontId="18" fillId="0" borderId="30" xfId="56" applyFont="1" applyBorder="1" applyAlignment="1">
      <alignment horizontal="left" wrapText="1" indent="2"/>
      <protection/>
    </xf>
    <xf numFmtId="0" fontId="24" fillId="0" borderId="30" xfId="56" applyFont="1" applyBorder="1" applyAlignment="1">
      <alignment horizontal="left" wrapText="1"/>
      <protection/>
    </xf>
    <xf numFmtId="49" fontId="18" fillId="0" borderId="18" xfId="56" applyNumberFormat="1" applyFont="1" applyBorder="1" applyAlignment="1">
      <alignment horizontal="center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/>
      <protection/>
    </xf>
    <xf numFmtId="49" fontId="18" fillId="0" borderId="19" xfId="56" applyNumberFormat="1" applyFont="1" applyBorder="1" applyAlignment="1">
      <alignment horizontal="center" wrapText="1"/>
      <protection/>
    </xf>
    <xf numFmtId="0" fontId="6" fillId="0" borderId="0" xfId="56" applyAlignment="1">
      <alignment vertical="top"/>
      <protection/>
    </xf>
    <xf numFmtId="0" fontId="6" fillId="0" borderId="0" xfId="56" applyBorder="1" applyAlignment="1">
      <alignment horizontal="left"/>
      <protection/>
    </xf>
    <xf numFmtId="49" fontId="21" fillId="0" borderId="0" xfId="56" applyNumberFormat="1" applyFont="1" applyBorder="1">
      <alignment/>
      <protection/>
    </xf>
    <xf numFmtId="49" fontId="6" fillId="0" borderId="0" xfId="56" applyNumberFormat="1" applyBorder="1">
      <alignment/>
      <protection/>
    </xf>
    <xf numFmtId="0" fontId="18" fillId="0" borderId="12" xfId="56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 vertical="center"/>
      <protection/>
    </xf>
    <xf numFmtId="49" fontId="18" fillId="0" borderId="12" xfId="56" applyNumberFormat="1" applyFont="1" applyBorder="1" applyAlignment="1">
      <alignment horizontal="center" vertical="top"/>
      <protection/>
    </xf>
    <xf numFmtId="0" fontId="28" fillId="0" borderId="20" xfId="56" applyFont="1" applyBorder="1" applyAlignment="1">
      <alignment horizontal="left" wrapText="1" indent="2"/>
      <protection/>
    </xf>
    <xf numFmtId="49" fontId="18" fillId="0" borderId="33" xfId="56" applyNumberFormat="1" applyFont="1" applyBorder="1" applyAlignment="1">
      <alignment horizontal="center" wrapText="1"/>
      <protection/>
    </xf>
    <xf numFmtId="49" fontId="18" fillId="0" borderId="34" xfId="56" applyNumberFormat="1" applyFont="1" applyBorder="1" applyAlignment="1">
      <alignment horizontal="center" wrapText="1"/>
      <protection/>
    </xf>
    <xf numFmtId="49" fontId="18" fillId="0" borderId="35" xfId="56" applyNumberFormat="1" applyFont="1" applyBorder="1" applyAlignment="1">
      <alignment horizontal="center"/>
      <protection/>
    </xf>
    <xf numFmtId="49" fontId="18" fillId="0" borderId="36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38" xfId="56" applyNumberFormat="1" applyFont="1" applyBorder="1" applyAlignment="1">
      <alignment horizontal="center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26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/>
      <protection/>
    </xf>
    <xf numFmtId="0" fontId="28" fillId="0" borderId="39" xfId="56" applyFont="1" applyBorder="1" applyAlignment="1">
      <alignment horizontal="left" wrapText="1"/>
      <protection/>
    </xf>
    <xf numFmtId="0" fontId="18" fillId="0" borderId="40" xfId="56" applyFont="1" applyBorder="1" applyAlignment="1">
      <alignment horizontal="center" wrapText="1"/>
      <protection/>
    </xf>
    <xf numFmtId="49" fontId="18" fillId="0" borderId="0" xfId="56" applyNumberFormat="1" applyFont="1" applyBorder="1">
      <alignment/>
      <protection/>
    </xf>
    <xf numFmtId="49" fontId="6" fillId="0" borderId="0" xfId="56" applyNumberFormat="1" applyBorder="1" applyAlignment="1">
      <alignment horizontal="left"/>
      <protection/>
    </xf>
    <xf numFmtId="0" fontId="6" fillId="0" borderId="0" xfId="56" applyBorder="1" applyAlignment="1">
      <alignment/>
      <protection/>
    </xf>
    <xf numFmtId="0" fontId="28" fillId="0" borderId="39" xfId="56" applyFont="1" applyBorder="1" applyAlignment="1">
      <alignment horizontal="center" wrapText="1"/>
      <protection/>
    </xf>
    <xf numFmtId="2" fontId="18" fillId="0" borderId="41" xfId="56" applyNumberFormat="1" applyFont="1" applyBorder="1" applyAlignment="1" applyProtection="1">
      <alignment horizontal="right" wrapText="1" indent="1"/>
      <protection locked="0"/>
    </xf>
    <xf numFmtId="0" fontId="18" fillId="0" borderId="42" xfId="56" applyFont="1" applyBorder="1" applyAlignment="1">
      <alignment horizontal="left" wrapText="1" indent="4"/>
      <protection/>
    </xf>
    <xf numFmtId="49" fontId="18" fillId="0" borderId="27" xfId="56" applyNumberFormat="1" applyFont="1" applyBorder="1" applyAlignment="1" applyProtection="1">
      <alignment horizontal="center"/>
      <protection/>
    </xf>
    <xf numFmtId="49" fontId="18" fillId="0" borderId="16" xfId="56" applyNumberFormat="1" applyFont="1" applyBorder="1" applyAlignment="1" applyProtection="1">
      <alignment horizontal="center"/>
      <protection/>
    </xf>
    <xf numFmtId="0" fontId="24" fillId="0" borderId="43" xfId="56" applyFont="1" applyBorder="1" applyAlignment="1">
      <alignment horizontal="left" wrapText="1"/>
      <protection/>
    </xf>
    <xf numFmtId="49" fontId="18" fillId="0" borderId="29" xfId="56" applyNumberFormat="1" applyFont="1" applyBorder="1" applyAlignment="1">
      <alignment horizontal="center" wrapText="1"/>
      <protection/>
    </xf>
    <xf numFmtId="0" fontId="18" fillId="0" borderId="42" xfId="56" applyFont="1" applyBorder="1" applyAlignment="1">
      <alignment horizontal="left" wrapText="1" indent="6"/>
      <protection/>
    </xf>
    <xf numFmtId="0" fontId="18" fillId="0" borderId="43" xfId="56" applyFont="1" applyBorder="1" applyAlignment="1">
      <alignment horizontal="left" wrapText="1" indent="2"/>
      <protection/>
    </xf>
    <xf numFmtId="0" fontId="18" fillId="15" borderId="39" xfId="56" applyFont="1" applyFill="1" applyBorder="1" applyAlignment="1">
      <alignment horizontal="left" wrapText="1" indent="2"/>
      <protection/>
    </xf>
    <xf numFmtId="49" fontId="18" fillId="15" borderId="24" xfId="56" applyNumberFormat="1" applyFont="1" applyFill="1" applyBorder="1" applyAlignment="1">
      <alignment horizontal="center" wrapText="1"/>
      <protection/>
    </xf>
    <xf numFmtId="49" fontId="18" fillId="15" borderId="22" xfId="56" applyNumberFormat="1" applyFont="1" applyFill="1" applyBorder="1" applyAlignment="1">
      <alignment horizontal="center" wrapText="1"/>
      <protection/>
    </xf>
    <xf numFmtId="0" fontId="6" fillId="15" borderId="0" xfId="56" applyFill="1">
      <alignment/>
      <protection/>
    </xf>
    <xf numFmtId="49" fontId="18" fillId="15" borderId="29" xfId="56" applyNumberFormat="1" applyFont="1" applyFill="1" applyBorder="1" applyAlignment="1">
      <alignment horizontal="center" wrapText="1"/>
      <protection/>
    </xf>
    <xf numFmtId="0" fontId="24" fillId="0" borderId="39" xfId="56" applyFont="1" applyBorder="1" applyAlignment="1">
      <alignment horizontal="left" wrapText="1"/>
      <protection/>
    </xf>
    <xf numFmtId="0" fontId="18" fillId="0" borderId="43" xfId="56" applyFont="1" applyBorder="1" applyAlignment="1">
      <alignment horizontal="left" wrapText="1" indent="3"/>
      <protection/>
    </xf>
    <xf numFmtId="0" fontId="18" fillId="0" borderId="39" xfId="56" applyFont="1" applyBorder="1" applyAlignment="1">
      <alignment horizontal="left" wrapText="1" indent="3"/>
      <protection/>
    </xf>
    <xf numFmtId="0" fontId="18" fillId="15" borderId="39" xfId="56" applyFont="1" applyFill="1" applyBorder="1" applyAlignment="1">
      <alignment horizontal="left" wrapText="1" indent="3"/>
      <protection/>
    </xf>
    <xf numFmtId="49" fontId="18" fillId="0" borderId="24" xfId="56" applyNumberFormat="1" applyFont="1" applyBorder="1" applyAlignment="1">
      <alignment horizontal="center" wrapText="1"/>
      <protection/>
    </xf>
    <xf numFmtId="49" fontId="18" fillId="0" borderId="27" xfId="56" applyNumberFormat="1" applyFont="1" applyBorder="1" applyAlignment="1">
      <alignment horizontal="center" wrapText="1"/>
      <protection/>
    </xf>
    <xf numFmtId="49" fontId="18" fillId="0" borderId="44" xfId="56" applyNumberFormat="1" applyFont="1" applyBorder="1" applyAlignment="1">
      <alignment horizontal="center" wrapText="1"/>
      <protection/>
    </xf>
    <xf numFmtId="49" fontId="18" fillId="0" borderId="45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 indent="1"/>
      <protection/>
    </xf>
    <xf numFmtId="49" fontId="18" fillId="0" borderId="18" xfId="56" applyNumberFormat="1" applyFont="1" applyBorder="1" applyAlignment="1">
      <alignment horizontal="center" wrapText="1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0" fontId="18" fillId="0" borderId="0" xfId="56" applyFont="1">
      <alignment/>
      <protection/>
    </xf>
    <xf numFmtId="0" fontId="18" fillId="0" borderId="12" xfId="56" applyFont="1" applyBorder="1" applyAlignment="1">
      <alignment horizontal="right"/>
      <protection/>
    </xf>
    <xf numFmtId="0" fontId="20" fillId="0" borderId="0" xfId="56" applyFont="1">
      <alignment/>
      <protection/>
    </xf>
    <xf numFmtId="0" fontId="18" fillId="0" borderId="0" xfId="56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49" fontId="18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9" fillId="18" borderId="0" xfId="58" applyFont="1" applyFill="1">
      <alignment/>
      <protection/>
    </xf>
    <xf numFmtId="0" fontId="29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49" fontId="18" fillId="0" borderId="0" xfId="58" applyNumberFormat="1" applyFont="1" applyFill="1" applyAlignment="1">
      <alignment horizontal="right"/>
      <protection/>
    </xf>
    <xf numFmtId="0" fontId="30" fillId="16" borderId="18" xfId="58" applyFont="1" applyFill="1" applyBorder="1" applyAlignment="1">
      <alignment horizontal="center" vertical="center"/>
      <protection/>
    </xf>
    <xf numFmtId="0" fontId="29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8" xfId="58" applyFont="1" applyFill="1" applyBorder="1" applyAlignment="1">
      <alignment horizontal="left"/>
      <protection/>
    </xf>
    <xf numFmtId="0" fontId="21" fillId="15" borderId="46" xfId="58" applyFont="1" applyFill="1" applyBorder="1" applyAlignment="1">
      <alignment/>
      <protection/>
    </xf>
    <xf numFmtId="0" fontId="21" fillId="15" borderId="46" xfId="58" applyFont="1" applyFill="1" applyBorder="1" applyAlignment="1">
      <alignment horizontal="left"/>
      <protection/>
    </xf>
    <xf numFmtId="0" fontId="21" fillId="15" borderId="45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9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187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8" fillId="0" borderId="12" xfId="54" applyFont="1" applyFill="1" applyBorder="1" applyAlignment="1">
      <alignment/>
      <protection/>
    </xf>
    <xf numFmtId="0" fontId="28" fillId="0" borderId="12" xfId="54" applyFont="1" applyBorder="1" applyAlignment="1">
      <alignment horizontal="left"/>
      <protection/>
    </xf>
    <xf numFmtId="14" fontId="18" fillId="0" borderId="47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0" fontId="27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/>
      <protection/>
    </xf>
    <xf numFmtId="14" fontId="18" fillId="0" borderId="47" xfId="55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8" fillId="0" borderId="0" xfId="56" applyFont="1" applyAlignment="1">
      <alignment horizontal="center" vertical="center"/>
      <protection/>
    </xf>
    <xf numFmtId="0" fontId="28" fillId="0" borderId="0" xfId="56" applyFont="1" applyAlignment="1">
      <alignment vertical="center"/>
      <protection/>
    </xf>
    <xf numFmtId="14" fontId="18" fillId="0" borderId="47" xfId="56" applyNumberFormat="1" applyFont="1" applyBorder="1" applyAlignment="1">
      <alignment horizontal="center" vertical="center"/>
      <protection/>
    </xf>
    <xf numFmtId="0" fontId="28" fillId="0" borderId="12" xfId="56" applyFont="1" applyFill="1" applyBorder="1" applyAlignment="1">
      <alignment/>
      <protection/>
    </xf>
    <xf numFmtId="0" fontId="28" fillId="0" borderId="0" xfId="56" applyFont="1" applyAlignment="1">
      <alignment horizontal="left"/>
      <protection/>
    </xf>
    <xf numFmtId="0" fontId="28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0" borderId="25" xfId="56" applyNumberFormat="1" applyFont="1" applyBorder="1" applyAlignment="1" applyProtection="1">
      <alignment horizontal="center"/>
      <protection locked="0"/>
    </xf>
    <xf numFmtId="49" fontId="18" fillId="0" borderId="25" xfId="55" applyNumberFormat="1" applyFont="1" applyBorder="1" applyAlignment="1" applyProtection="1">
      <alignment horizontal="center"/>
      <protection locked="0"/>
    </xf>
    <xf numFmtId="176" fontId="18" fillId="6" borderId="18" xfId="54" applyNumberFormat="1" applyFont="1" applyFill="1" applyBorder="1" applyAlignment="1" applyProtection="1">
      <alignment/>
      <protection/>
    </xf>
    <xf numFmtId="176" fontId="18" fillId="4" borderId="48" xfId="54" applyNumberFormat="1" applyFont="1" applyFill="1" applyBorder="1" applyAlignment="1" applyProtection="1">
      <alignment/>
      <protection/>
    </xf>
    <xf numFmtId="176" fontId="18" fillId="0" borderId="18" xfId="54" applyNumberFormat="1" applyFont="1" applyBorder="1" applyAlignment="1" applyProtection="1">
      <alignment/>
      <protection locked="0"/>
    </xf>
    <xf numFmtId="176" fontId="18" fillId="4" borderId="39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>
      <alignment/>
      <protection/>
    </xf>
    <xf numFmtId="176" fontId="18" fillId="18" borderId="17" xfId="54" applyNumberFormat="1" applyFont="1" applyFill="1" applyBorder="1" applyAlignment="1">
      <alignment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/>
      <protection/>
    </xf>
    <xf numFmtId="176" fontId="18" fillId="0" borderId="25" xfId="54" applyNumberFormat="1" applyFont="1" applyBorder="1" applyAlignment="1" applyProtection="1">
      <alignment/>
      <protection locked="0"/>
    </xf>
    <xf numFmtId="176" fontId="18" fillId="6" borderId="25" xfId="54" applyNumberFormat="1" applyFont="1" applyFill="1" applyBorder="1" applyAlignment="1" applyProtection="1">
      <alignment/>
      <protection/>
    </xf>
    <xf numFmtId="176" fontId="18" fillId="4" borderId="43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 applyProtection="1">
      <alignment/>
      <protection/>
    </xf>
    <xf numFmtId="176" fontId="18" fillId="18" borderId="17" xfId="54" applyNumberFormat="1" applyFont="1" applyFill="1" applyBorder="1" applyAlignment="1" applyProtection="1">
      <alignment/>
      <protection/>
    </xf>
    <xf numFmtId="176" fontId="18" fillId="0" borderId="22" xfId="54" applyNumberFormat="1" applyFont="1" applyBorder="1" applyAlignment="1" applyProtection="1">
      <alignment/>
      <protection locked="0"/>
    </xf>
    <xf numFmtId="176" fontId="18" fillId="6" borderId="22" xfId="54" applyNumberFormat="1" applyFont="1" applyFill="1" applyBorder="1" applyAlignment="1" applyProtection="1">
      <alignment/>
      <protection/>
    </xf>
    <xf numFmtId="176" fontId="18" fillId="18" borderId="42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 horizontal="center"/>
      <protection/>
    </xf>
    <xf numFmtId="176" fontId="18" fillId="18" borderId="22" xfId="54" applyNumberFormat="1" applyFont="1" applyFill="1" applyBorder="1" applyAlignment="1" applyProtection="1">
      <alignment/>
      <protection/>
    </xf>
    <xf numFmtId="176" fontId="18" fillId="18" borderId="25" xfId="54" applyNumberFormat="1" applyFont="1" applyFill="1" applyBorder="1" applyAlignment="1" applyProtection="1">
      <alignment/>
      <protection/>
    </xf>
    <xf numFmtId="49" fontId="18" fillId="18" borderId="43" xfId="54" applyNumberFormat="1" applyFont="1" applyFill="1" applyBorder="1" applyAlignment="1" applyProtection="1">
      <alignment horizontal="center"/>
      <protection/>
    </xf>
    <xf numFmtId="176" fontId="18" fillId="0" borderId="10" xfId="54" applyNumberFormat="1" applyFont="1" applyBorder="1" applyAlignment="1" applyProtection="1">
      <alignment/>
      <protection locked="0"/>
    </xf>
    <xf numFmtId="176" fontId="18" fillId="6" borderId="10" xfId="54" applyNumberFormat="1" applyFont="1" applyFill="1" applyBorder="1" applyAlignment="1" applyProtection="1">
      <alignment/>
      <protection/>
    </xf>
    <xf numFmtId="176" fontId="18" fillId="4" borderId="49" xfId="54" applyNumberFormat="1" applyFont="1" applyFill="1" applyBorder="1" applyAlignment="1" applyProtection="1">
      <alignment/>
      <protection/>
    </xf>
    <xf numFmtId="176" fontId="18" fillId="6" borderId="34" xfId="54" applyNumberFormat="1" applyFont="1" applyFill="1" applyBorder="1" applyAlignment="1" applyProtection="1">
      <alignment/>
      <protection/>
    </xf>
    <xf numFmtId="176" fontId="18" fillId="4" borderId="50" xfId="54" applyNumberFormat="1" applyFont="1" applyFill="1" applyBorder="1" applyAlignment="1" applyProtection="1">
      <alignment/>
      <protection/>
    </xf>
    <xf numFmtId="176" fontId="18" fillId="0" borderId="19" xfId="54" applyNumberFormat="1" applyFont="1" applyBorder="1" applyAlignment="1" applyProtection="1">
      <alignment/>
      <protection locked="0"/>
    </xf>
    <xf numFmtId="176" fontId="18" fillId="4" borderId="51" xfId="54" applyNumberFormat="1" applyFont="1" applyFill="1" applyBorder="1" applyAlignment="1" applyProtection="1">
      <alignment/>
      <protection/>
    </xf>
    <xf numFmtId="176" fontId="18" fillId="6" borderId="52" xfId="54" applyNumberFormat="1" applyFont="1" applyFill="1" applyBorder="1" applyAlignment="1" applyProtection="1">
      <alignment/>
      <protection/>
    </xf>
    <xf numFmtId="176" fontId="18" fillId="18" borderId="53" xfId="54" applyNumberFormat="1" applyFont="1" applyFill="1" applyBorder="1" applyAlignment="1" applyProtection="1">
      <alignment horizontal="center"/>
      <protection/>
    </xf>
    <xf numFmtId="176" fontId="18" fillId="6" borderId="41" xfId="54" applyNumberFormat="1" applyFont="1" applyFill="1" applyBorder="1" applyAlignment="1" applyProtection="1">
      <alignment wrapText="1"/>
      <protection/>
    </xf>
    <xf numFmtId="176" fontId="18" fillId="15" borderId="22" xfId="54" applyNumberFormat="1" applyFont="1" applyFill="1" applyBorder="1" applyAlignment="1" applyProtection="1">
      <alignment/>
      <protection locked="0"/>
    </xf>
    <xf numFmtId="176" fontId="18" fillId="15" borderId="25" xfId="54" applyNumberFormat="1" applyFont="1" applyFill="1" applyBorder="1" applyAlignment="1" applyProtection="1">
      <alignment/>
      <protection locked="0"/>
    </xf>
    <xf numFmtId="176" fontId="18" fillId="18" borderId="18" xfId="54" applyNumberFormat="1" applyFont="1" applyFill="1" applyBorder="1" applyAlignment="1">
      <alignment horizontal="center"/>
      <protection/>
    </xf>
    <xf numFmtId="176" fontId="18" fillId="18" borderId="39" xfId="54" applyNumberFormat="1" applyFont="1" applyFill="1" applyBorder="1" applyAlignment="1" applyProtection="1">
      <alignment horizontal="center"/>
      <protection/>
    </xf>
    <xf numFmtId="176" fontId="18" fillId="18" borderId="18" xfId="54" applyNumberFormat="1" applyFont="1" applyFill="1" applyBorder="1" applyAlignment="1" applyProtection="1">
      <alignment horizontal="center"/>
      <protection/>
    </xf>
    <xf numFmtId="176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6" fontId="18" fillId="18" borderId="42" xfId="54" applyNumberFormat="1" applyFont="1" applyFill="1" applyBorder="1" applyAlignment="1" applyProtection="1">
      <alignment horizontal="center"/>
      <protection/>
    </xf>
    <xf numFmtId="176" fontId="18" fillId="18" borderId="15" xfId="54" applyNumberFormat="1" applyFont="1" applyFill="1" applyBorder="1" applyAlignment="1" applyProtection="1">
      <alignment horizontal="center"/>
      <protection/>
    </xf>
    <xf numFmtId="176" fontId="18" fillId="0" borderId="15" xfId="54" applyNumberFormat="1" applyFont="1" applyBorder="1" applyAlignment="1" applyProtection="1">
      <alignment/>
      <protection locked="0"/>
    </xf>
    <xf numFmtId="176" fontId="18" fillId="0" borderId="44" xfId="54" applyNumberFormat="1" applyFont="1" applyBorder="1" applyAlignment="1" applyProtection="1">
      <alignment/>
      <protection locked="0"/>
    </xf>
    <xf numFmtId="176" fontId="18" fillId="18" borderId="50" xfId="54" applyNumberFormat="1" applyFont="1" applyFill="1" applyBorder="1" applyAlignment="1" applyProtection="1">
      <alignment horizontal="center"/>
      <protection/>
    </xf>
    <xf numFmtId="176" fontId="18" fillId="18" borderId="17" xfId="54" applyNumberFormat="1" applyFont="1" applyFill="1" applyBorder="1" applyAlignment="1">
      <alignment horizontal="center"/>
      <protection/>
    </xf>
    <xf numFmtId="176" fontId="18" fillId="18" borderId="16" xfId="54" applyNumberFormat="1" applyFont="1" applyFill="1" applyBorder="1" applyAlignment="1" applyProtection="1">
      <alignment horizontal="center"/>
      <protection/>
    </xf>
    <xf numFmtId="176" fontId="18" fillId="18" borderId="48" xfId="54" applyNumberFormat="1" applyFont="1" applyFill="1" applyBorder="1" applyAlignment="1" applyProtection="1">
      <alignment horizontal="center"/>
      <protection/>
    </xf>
    <xf numFmtId="176" fontId="18" fillId="18" borderId="42" xfId="54" applyNumberFormat="1" applyFont="1" applyFill="1" applyBorder="1" applyAlignment="1">
      <alignment horizontal="center"/>
      <protection/>
    </xf>
    <xf numFmtId="176" fontId="18" fillId="18" borderId="51" xfId="54" applyNumberFormat="1" applyFont="1" applyFill="1" applyBorder="1" applyAlignment="1" applyProtection="1">
      <alignment horizontal="center"/>
      <protection/>
    </xf>
    <xf numFmtId="2" fontId="18" fillId="18" borderId="22" xfId="55" applyNumberFormat="1" applyFont="1" applyFill="1" applyBorder="1" applyAlignment="1" applyProtection="1">
      <alignment horizontal="right" indent="1"/>
      <protection/>
    </xf>
    <xf numFmtId="2" fontId="18" fillId="18" borderId="25" xfId="55" applyNumberFormat="1" applyFont="1" applyFill="1" applyBorder="1" applyAlignment="1" applyProtection="1">
      <alignment horizontal="right" indent="1"/>
      <protection/>
    </xf>
    <xf numFmtId="2" fontId="18" fillId="18" borderId="43" xfId="55" applyNumberFormat="1" applyFont="1" applyFill="1" applyBorder="1" applyAlignment="1" applyProtection="1">
      <alignment horizontal="right" indent="1"/>
      <protection/>
    </xf>
    <xf numFmtId="49" fontId="18" fillId="18" borderId="16" xfId="55" applyNumberFormat="1" applyFont="1" applyFill="1" applyBorder="1" applyAlignment="1" applyProtection="1">
      <alignment horizontal="center"/>
      <protection/>
    </xf>
    <xf numFmtId="49" fontId="18" fillId="18" borderId="17" xfId="55" applyNumberFormat="1" applyFont="1" applyFill="1" applyBorder="1" applyAlignment="1" applyProtection="1">
      <alignment horizontal="center"/>
      <protection/>
    </xf>
    <xf numFmtId="49" fontId="18" fillId="18" borderId="42" xfId="55" applyNumberFormat="1" applyFont="1" applyFill="1" applyBorder="1" applyAlignment="1" applyProtection="1">
      <alignment horizontal="center"/>
      <protection/>
    </xf>
    <xf numFmtId="2" fontId="18" fillId="18" borderId="15" xfId="55" applyNumberFormat="1" applyFont="1" applyFill="1" applyBorder="1" applyAlignment="1" applyProtection="1">
      <alignment horizontal="right" indent="1"/>
      <protection/>
    </xf>
    <xf numFmtId="2" fontId="18" fillId="18" borderId="50" xfId="55" applyNumberFormat="1" applyFont="1" applyFill="1" applyBorder="1" applyAlignment="1" applyProtection="1">
      <alignment horizontal="right" indent="1"/>
      <protection/>
    </xf>
    <xf numFmtId="176" fontId="18" fillId="4" borderId="54" xfId="54" applyNumberFormat="1" applyFont="1" applyFill="1" applyBorder="1" applyAlignment="1" applyProtection="1">
      <alignment/>
      <protection/>
    </xf>
    <xf numFmtId="2" fontId="18" fillId="18" borderId="18" xfId="55" applyNumberFormat="1" applyFont="1" applyFill="1" applyBorder="1" applyAlignment="1" applyProtection="1">
      <alignment horizontal="right" indent="1"/>
      <protection/>
    </xf>
    <xf numFmtId="2" fontId="18" fillId="18" borderId="39" xfId="55" applyNumberFormat="1" applyFont="1" applyFill="1" applyBorder="1" applyAlignment="1" applyProtection="1">
      <alignment horizontal="right" indent="1"/>
      <protection/>
    </xf>
    <xf numFmtId="176" fontId="18" fillId="18" borderId="55" xfId="54" applyNumberFormat="1" applyFont="1" applyFill="1" applyBorder="1" applyAlignment="1" applyProtection="1">
      <alignment horizontal="center"/>
      <protection/>
    </xf>
    <xf numFmtId="2" fontId="18" fillId="18" borderId="18" xfId="54" applyNumberFormat="1" applyFont="1" applyFill="1" applyBorder="1" applyAlignment="1" applyProtection="1">
      <alignment horizontal="center"/>
      <protection/>
    </xf>
    <xf numFmtId="2" fontId="18" fillId="18" borderId="15" xfId="54" applyNumberFormat="1" applyFont="1" applyFill="1" applyBorder="1" applyAlignment="1" applyProtection="1">
      <alignment horizontal="center"/>
      <protection/>
    </xf>
    <xf numFmtId="2" fontId="18" fillId="18" borderId="22" xfId="56" applyNumberFormat="1" applyFont="1" applyFill="1" applyBorder="1" applyAlignment="1" applyProtection="1">
      <alignment horizontal="right" indent="1"/>
      <protection/>
    </xf>
    <xf numFmtId="2" fontId="18" fillId="18" borderId="25" xfId="56" applyNumberFormat="1" applyFont="1" applyFill="1" applyBorder="1" applyAlignment="1" applyProtection="1">
      <alignment horizontal="right" indent="1"/>
      <protection/>
    </xf>
    <xf numFmtId="2" fontId="18" fillId="18" borderId="43" xfId="56" applyNumberFormat="1" applyFont="1" applyFill="1" applyBorder="1" applyAlignment="1" applyProtection="1">
      <alignment horizontal="right" indent="1"/>
      <protection/>
    </xf>
    <xf numFmtId="49" fontId="18" fillId="18" borderId="16" xfId="56" applyNumberFormat="1" applyFont="1" applyFill="1" applyBorder="1" applyAlignment="1" applyProtection="1">
      <alignment horizontal="center"/>
      <protection/>
    </xf>
    <xf numFmtId="49" fontId="18" fillId="18" borderId="17" xfId="56" applyNumberFormat="1" applyFont="1" applyFill="1" applyBorder="1" applyAlignment="1" applyProtection="1">
      <alignment horizontal="center"/>
      <protection/>
    </xf>
    <xf numFmtId="49" fontId="18" fillId="18" borderId="42" xfId="56" applyNumberFormat="1" applyFont="1" applyFill="1" applyBorder="1" applyAlignment="1" applyProtection="1">
      <alignment horizontal="center"/>
      <protection/>
    </xf>
    <xf numFmtId="176" fontId="18" fillId="6" borderId="16" xfId="54" applyNumberFormat="1" applyFont="1" applyFill="1" applyBorder="1" applyAlignment="1" applyProtection="1">
      <alignment/>
      <protection/>
    </xf>
    <xf numFmtId="2" fontId="18" fillId="18" borderId="18" xfId="56" applyNumberFormat="1" applyFont="1" applyFill="1" applyBorder="1" applyAlignment="1" applyProtection="1">
      <alignment horizontal="right" indent="1"/>
      <protection/>
    </xf>
    <xf numFmtId="49" fontId="18" fillId="18" borderId="50" xfId="56" applyNumberFormat="1" applyFont="1" applyFill="1" applyBorder="1" applyAlignment="1" applyProtection="1">
      <alignment horizontal="center"/>
      <protection/>
    </xf>
    <xf numFmtId="176" fontId="18" fillId="18" borderId="50" xfId="54" applyNumberFormat="1" applyFont="1" applyFill="1" applyBorder="1" applyAlignment="1" applyProtection="1">
      <alignment/>
      <protection/>
    </xf>
    <xf numFmtId="0" fontId="31" fillId="0" borderId="0" xfId="54" applyFont="1">
      <alignment/>
      <protection/>
    </xf>
    <xf numFmtId="176" fontId="18" fillId="0" borderId="56" xfId="54" applyNumberFormat="1" applyFont="1" applyBorder="1" applyAlignment="1" applyProtection="1">
      <alignment/>
      <protection locked="0"/>
    </xf>
    <xf numFmtId="176" fontId="18" fillId="0" borderId="57" xfId="54" applyNumberFormat="1" applyFont="1" applyBorder="1" applyAlignment="1" applyProtection="1">
      <alignment/>
      <protection locked="0"/>
    </xf>
    <xf numFmtId="176" fontId="18" fillId="6" borderId="57" xfId="54" applyNumberFormat="1" applyFont="1" applyFill="1" applyBorder="1" applyAlignment="1" applyProtection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31" fillId="0" borderId="0" xfId="56" applyFont="1">
      <alignment/>
      <protection/>
    </xf>
    <xf numFmtId="0" fontId="18" fillId="0" borderId="0" xfId="54" applyFont="1" applyBorder="1" applyAlignment="1">
      <alignment horizontal="right" vertical="center" indent="1"/>
      <protection/>
    </xf>
    <xf numFmtId="0" fontId="18" fillId="0" borderId="0" xfId="55" applyFont="1" applyBorder="1" applyAlignment="1">
      <alignment horizontal="right" vertical="center" indent="1"/>
      <protection/>
    </xf>
    <xf numFmtId="0" fontId="20" fillId="0" borderId="0" xfId="56" applyFont="1" applyBorder="1" applyAlignment="1">
      <alignment horizontal="left"/>
      <protection/>
    </xf>
    <xf numFmtId="49" fontId="20" fillId="0" borderId="0" xfId="56" applyNumberFormat="1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49" fontId="32" fillId="0" borderId="58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4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5" fillId="0" borderId="0" xfId="57" applyFont="1">
      <alignment/>
      <protection/>
    </xf>
    <xf numFmtId="0" fontId="36" fillId="0" borderId="38" xfId="57" applyFont="1" applyBorder="1" applyAlignment="1">
      <alignment horizontal="center" vertical="center" wrapText="1"/>
      <protection/>
    </xf>
    <xf numFmtId="0" fontId="36" fillId="0" borderId="18" xfId="57" applyFont="1" applyBorder="1" applyAlignment="1">
      <alignment horizontal="center" vertical="center" wrapText="1"/>
      <protection/>
    </xf>
    <xf numFmtId="0" fontId="32" fillId="0" borderId="38" xfId="57" applyFont="1" applyBorder="1" applyAlignment="1">
      <alignment horizontal="center" vertical="center"/>
      <protection/>
    </xf>
    <xf numFmtId="0" fontId="32" fillId="0" borderId="59" xfId="57" applyFont="1" applyBorder="1" applyAlignment="1">
      <alignment horizontal="center" vertical="center"/>
      <protection/>
    </xf>
    <xf numFmtId="0" fontId="32" fillId="0" borderId="37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49" fontId="37" fillId="0" borderId="38" xfId="57" applyNumberFormat="1" applyFont="1" applyBorder="1" applyAlignment="1">
      <alignment horizontal="left" wrapText="1"/>
      <protection/>
    </xf>
    <xf numFmtId="49" fontId="36" fillId="0" borderId="38" xfId="57" applyNumberFormat="1" applyFont="1" applyBorder="1" applyAlignment="1">
      <alignment horizontal="center" wrapText="1"/>
      <protection/>
    </xf>
    <xf numFmtId="49" fontId="32" fillId="0" borderId="60" xfId="57" applyNumberFormat="1" applyFont="1" applyBorder="1" applyAlignment="1">
      <alignment horizontal="center"/>
      <protection/>
    </xf>
    <xf numFmtId="176" fontId="32" fillId="0" borderId="38" xfId="57" applyNumberFormat="1" applyFont="1" applyBorder="1" applyAlignment="1">
      <alignment/>
      <protection/>
    </xf>
    <xf numFmtId="176" fontId="32" fillId="0" borderId="39" xfId="57" applyNumberFormat="1" applyFont="1" applyBorder="1" applyAlignment="1">
      <alignment/>
      <protection/>
    </xf>
    <xf numFmtId="49" fontId="36" fillId="0" borderId="38" xfId="57" applyNumberFormat="1" applyFont="1" applyBorder="1" applyAlignment="1" applyProtection="1">
      <alignment horizontal="center" wrapText="1"/>
      <protection locked="0"/>
    </xf>
    <xf numFmtId="49" fontId="32" fillId="0" borderId="60" xfId="57" applyNumberFormat="1" applyFont="1" applyBorder="1" applyAlignment="1" applyProtection="1">
      <alignment horizontal="center"/>
      <protection locked="0"/>
    </xf>
    <xf numFmtId="176" fontId="32" fillId="0" borderId="38" xfId="57" applyNumberFormat="1" applyFont="1" applyBorder="1" applyAlignment="1" applyProtection="1">
      <alignment/>
      <protection locked="0"/>
    </xf>
    <xf numFmtId="176" fontId="32" fillId="0" borderId="39" xfId="57" applyNumberFormat="1" applyFont="1" applyBorder="1" applyAlignment="1" applyProtection="1">
      <alignment/>
      <protection locked="0"/>
    </xf>
    <xf numFmtId="49" fontId="37" fillId="0" borderId="38" xfId="57" applyNumberFormat="1" applyFont="1" applyBorder="1" applyAlignment="1">
      <alignment horizontal="right" wrapText="1" indent="2"/>
      <protection/>
    </xf>
    <xf numFmtId="176" fontId="32" fillId="19" borderId="38" xfId="57" applyNumberFormat="1" applyFont="1" applyFill="1" applyBorder="1" applyAlignment="1">
      <alignment/>
      <protection/>
    </xf>
    <xf numFmtId="176" fontId="32" fillId="19" borderId="39" xfId="57" applyNumberFormat="1" applyFont="1" applyFill="1" applyBorder="1" applyAlignment="1">
      <alignment/>
      <protection/>
    </xf>
    <xf numFmtId="49" fontId="32" fillId="18" borderId="60" xfId="57" applyNumberFormat="1" applyFont="1" applyFill="1" applyBorder="1" applyAlignment="1">
      <alignment horizontal="center"/>
      <protection/>
    </xf>
    <xf numFmtId="0" fontId="32" fillId="18" borderId="38" xfId="57" applyFont="1" applyFill="1" applyBorder="1" applyAlignment="1">
      <alignment horizontal="center"/>
      <protection/>
    </xf>
    <xf numFmtId="0" fontId="32" fillId="18" borderId="39" xfId="57" applyFont="1" applyFill="1" applyBorder="1" applyAlignment="1">
      <alignment horizontal="center"/>
      <protection/>
    </xf>
    <xf numFmtId="49" fontId="37" fillId="0" borderId="39" xfId="57" applyNumberFormat="1" applyFont="1" applyBorder="1" applyAlignment="1">
      <alignment horizontal="right" wrapText="1" indent="2"/>
      <protection/>
    </xf>
    <xf numFmtId="49" fontId="32" fillId="0" borderId="61" xfId="57" applyNumberFormat="1" applyFont="1" applyBorder="1" applyAlignment="1">
      <alignment horizontal="center"/>
      <protection/>
    </xf>
    <xf numFmtId="0" fontId="32" fillId="18" borderId="51" xfId="57" applyFont="1" applyFill="1" applyBorder="1" applyAlignment="1">
      <alignment horizontal="center"/>
      <protection/>
    </xf>
    <xf numFmtId="0" fontId="37" fillId="0" borderId="39" xfId="57" applyFont="1" applyBorder="1" applyAlignment="1">
      <alignment horizontal="right" indent="2"/>
      <protection/>
    </xf>
    <xf numFmtId="49" fontId="32" fillId="0" borderId="62" xfId="57" applyNumberFormat="1" applyFont="1" applyBorder="1" applyAlignment="1">
      <alignment horizontal="center"/>
      <protection/>
    </xf>
    <xf numFmtId="49" fontId="32" fillId="18" borderId="33" xfId="57" applyNumberFormat="1" applyFont="1" applyFill="1" applyBorder="1" applyAlignment="1" applyProtection="1">
      <alignment horizontal="center"/>
      <protection/>
    </xf>
    <xf numFmtId="0" fontId="32" fillId="18" borderId="63" xfId="57" applyFont="1" applyFill="1" applyBorder="1" applyAlignment="1" applyProtection="1">
      <alignment horizontal="center"/>
      <protection/>
    </xf>
    <xf numFmtId="0" fontId="32" fillId="18" borderId="48" xfId="57" applyFont="1" applyFill="1" applyBorder="1" applyAlignment="1" applyProtection="1">
      <alignment horizontal="center"/>
      <protection/>
    </xf>
    <xf numFmtId="49" fontId="32" fillId="0" borderId="60" xfId="57" applyNumberFormat="1" applyFont="1" applyBorder="1" applyAlignment="1" applyProtection="1">
      <alignment horizontal="center"/>
      <protection/>
    </xf>
    <xf numFmtId="176" fontId="32" fillId="0" borderId="38" xfId="57" applyNumberFormat="1" applyFont="1" applyBorder="1" applyAlignment="1" applyProtection="1">
      <alignment/>
      <protection/>
    </xf>
    <xf numFmtId="176" fontId="32" fillId="0" borderId="39" xfId="57" applyNumberFormat="1" applyFont="1" applyBorder="1" applyAlignment="1" applyProtection="1">
      <alignment/>
      <protection/>
    </xf>
    <xf numFmtId="176" fontId="32" fillId="0" borderId="64" xfId="57" applyNumberFormat="1" applyFont="1" applyBorder="1" applyAlignment="1">
      <alignment/>
      <protection/>
    </xf>
    <xf numFmtId="176" fontId="32" fillId="0" borderId="51" xfId="57" applyNumberFormat="1" applyFont="1" applyFill="1" applyBorder="1" applyAlignment="1">
      <alignment/>
      <protection/>
    </xf>
    <xf numFmtId="176" fontId="18" fillId="0" borderId="25" xfId="55" applyNumberFormat="1" applyFont="1" applyFill="1" applyBorder="1" applyAlignment="1" applyProtection="1">
      <alignment/>
      <protection/>
    </xf>
    <xf numFmtId="176" fontId="18" fillId="0" borderId="43" xfId="55" applyNumberFormat="1" applyFont="1" applyFill="1" applyBorder="1" applyAlignment="1" applyProtection="1">
      <alignment/>
      <protection/>
    </xf>
    <xf numFmtId="0" fontId="18" fillId="0" borderId="65" xfId="55" applyFont="1" applyBorder="1" applyAlignment="1">
      <alignment horizontal="left" wrapText="1" indent="2"/>
      <protection/>
    </xf>
    <xf numFmtId="0" fontId="28" fillId="0" borderId="53" xfId="55" applyFont="1" applyBorder="1" applyAlignment="1">
      <alignment horizontal="left" wrapText="1"/>
      <protection/>
    </xf>
    <xf numFmtId="176" fontId="18" fillId="0" borderId="22" xfId="55" applyNumberFormat="1" applyFont="1" applyFill="1" applyBorder="1" applyAlignment="1" applyProtection="1">
      <alignment/>
      <protection/>
    </xf>
    <xf numFmtId="2" fontId="18" fillId="0" borderId="22" xfId="55" applyNumberFormat="1" applyFont="1" applyFill="1" applyBorder="1" applyAlignment="1" applyProtection="1">
      <alignment/>
      <protection/>
    </xf>
    <xf numFmtId="2" fontId="18" fillId="0" borderId="25" xfId="55" applyNumberFormat="1" applyFont="1" applyFill="1" applyBorder="1" applyAlignment="1" applyProtection="1">
      <alignment/>
      <protection/>
    </xf>
    <xf numFmtId="49" fontId="18" fillId="0" borderId="16" xfId="55" applyNumberFormat="1" applyFont="1" applyFill="1" applyBorder="1" applyAlignment="1" applyProtection="1">
      <alignment/>
      <protection/>
    </xf>
    <xf numFmtId="49" fontId="18" fillId="0" borderId="17" xfId="55" applyNumberFormat="1" applyFont="1" applyFill="1" applyBorder="1" applyAlignment="1" applyProtection="1">
      <alignment/>
      <protection/>
    </xf>
    <xf numFmtId="49" fontId="18" fillId="0" borderId="42" xfId="55" applyNumberFormat="1" applyFont="1" applyFill="1" applyBorder="1" applyAlignment="1" applyProtection="1">
      <alignment/>
      <protection/>
    </xf>
    <xf numFmtId="176" fontId="18" fillId="0" borderId="22" xfId="55" applyNumberFormat="1" applyFont="1" applyBorder="1" applyAlignment="1" applyProtection="1">
      <alignment/>
      <protection locked="0"/>
    </xf>
    <xf numFmtId="176" fontId="18" fillId="0" borderId="25" xfId="55" applyNumberFormat="1" applyFont="1" applyBorder="1" applyAlignment="1" applyProtection="1">
      <alignment/>
      <protection locked="0"/>
    </xf>
    <xf numFmtId="176" fontId="18" fillId="0" borderId="10" xfId="55" applyNumberFormat="1" applyFont="1" applyFill="1" applyBorder="1" applyAlignment="1" applyProtection="1">
      <alignment/>
      <protection/>
    </xf>
    <xf numFmtId="176" fontId="18" fillId="0" borderId="22" xfId="55" applyNumberFormat="1" applyFont="1" applyFill="1" applyBorder="1" applyAlignment="1" applyProtection="1">
      <alignment/>
      <protection locked="0"/>
    </xf>
    <xf numFmtId="176" fontId="18" fillId="0" borderId="10" xfId="55" applyNumberFormat="1" applyFont="1" applyBorder="1" applyAlignment="1" applyProtection="1">
      <alignment/>
      <protection locked="0"/>
    </xf>
    <xf numFmtId="176" fontId="18" fillId="0" borderId="19" xfId="55" applyNumberFormat="1" applyFont="1" applyFill="1" applyBorder="1" applyAlignment="1" applyProtection="1">
      <alignment/>
      <protection locked="0"/>
    </xf>
    <xf numFmtId="176" fontId="18" fillId="0" borderId="25" xfId="55" applyNumberFormat="1" applyFont="1" applyBorder="1" applyAlignment="1" applyProtection="1">
      <alignment/>
      <protection/>
    </xf>
    <xf numFmtId="2" fontId="18" fillId="18" borderId="44" xfId="55" applyNumberFormat="1" applyFont="1" applyFill="1" applyBorder="1" applyAlignment="1" applyProtection="1">
      <alignment horizontal="right" indent="1"/>
      <protection/>
    </xf>
    <xf numFmtId="2" fontId="18" fillId="18" borderId="16" xfId="55" applyNumberFormat="1" applyFont="1" applyFill="1" applyBorder="1" applyAlignment="1" applyProtection="1">
      <alignment horizontal="right" indent="1"/>
      <protection/>
    </xf>
    <xf numFmtId="2" fontId="18" fillId="18" borderId="42" xfId="55" applyNumberFormat="1" applyFont="1" applyFill="1" applyBorder="1" applyAlignment="1" applyProtection="1">
      <alignment horizontal="right" indent="1"/>
      <protection/>
    </xf>
    <xf numFmtId="176" fontId="18" fillId="6" borderId="41" xfId="54" applyNumberFormat="1" applyFont="1" applyFill="1" applyBorder="1" applyAlignment="1" applyProtection="1">
      <alignment/>
      <protection/>
    </xf>
    <xf numFmtId="176" fontId="18" fillId="0" borderId="22" xfId="56" applyNumberFormat="1" applyFont="1" applyFill="1" applyBorder="1" applyAlignment="1" applyProtection="1">
      <alignment/>
      <protection/>
    </xf>
    <xf numFmtId="176" fontId="18" fillId="0" borderId="25" xfId="56" applyNumberFormat="1" applyFont="1" applyFill="1" applyBorder="1" applyAlignment="1" applyProtection="1">
      <alignment/>
      <protection/>
    </xf>
    <xf numFmtId="176" fontId="18" fillId="0" borderId="22" xfId="56" applyNumberFormat="1" applyFont="1" applyBorder="1" applyAlignment="1" applyProtection="1">
      <alignment/>
      <protection locked="0"/>
    </xf>
    <xf numFmtId="176" fontId="18" fillId="0" borderId="25" xfId="56" applyNumberFormat="1" applyFont="1" applyBorder="1" applyAlignment="1" applyProtection="1">
      <alignment/>
      <protection locked="0"/>
    </xf>
    <xf numFmtId="176" fontId="18" fillId="0" borderId="10" xfId="56" applyNumberFormat="1" applyFont="1" applyFill="1" applyBorder="1" applyAlignment="1" applyProtection="1">
      <alignment/>
      <protection/>
    </xf>
    <xf numFmtId="176" fontId="18" fillId="0" borderId="22" xfId="56" applyNumberFormat="1" applyFont="1" applyFill="1" applyBorder="1" applyAlignment="1" applyProtection="1">
      <alignment/>
      <protection locked="0"/>
    </xf>
    <xf numFmtId="176" fontId="18" fillId="0" borderId="25" xfId="56" applyNumberFormat="1" applyFont="1" applyFill="1" applyBorder="1" applyAlignment="1" applyProtection="1">
      <alignment/>
      <protection locked="0"/>
    </xf>
    <xf numFmtId="176" fontId="18" fillId="0" borderId="10" xfId="56" applyNumberFormat="1" applyFont="1" applyBorder="1" applyAlignment="1" applyProtection="1">
      <alignment/>
      <protection locked="0"/>
    </xf>
    <xf numFmtId="176" fontId="18" fillId="0" borderId="19" xfId="56" applyNumberFormat="1" applyFont="1" applyBorder="1" applyAlignment="1" applyProtection="1">
      <alignment/>
      <protection locked="0"/>
    </xf>
    <xf numFmtId="176" fontId="18" fillId="0" borderId="18" xfId="56" applyNumberFormat="1" applyFont="1" applyBorder="1" applyAlignment="1" applyProtection="1">
      <alignment/>
      <protection locked="0"/>
    </xf>
    <xf numFmtId="176" fontId="18" fillId="18" borderId="22" xfId="56" applyNumberFormat="1" applyFont="1" applyFill="1" applyBorder="1" applyAlignment="1" applyProtection="1">
      <alignment/>
      <protection/>
    </xf>
    <xf numFmtId="176" fontId="18" fillId="18" borderId="25" xfId="56" applyNumberFormat="1" applyFont="1" applyFill="1" applyBorder="1" applyAlignment="1" applyProtection="1">
      <alignment/>
      <protection/>
    </xf>
    <xf numFmtId="176" fontId="18" fillId="18" borderId="43" xfId="56" applyNumberFormat="1" applyFont="1" applyFill="1" applyBorder="1" applyAlignment="1" applyProtection="1">
      <alignment/>
      <protection/>
    </xf>
    <xf numFmtId="186" fontId="18" fillId="18" borderId="25" xfId="56" applyNumberFormat="1" applyFont="1" applyFill="1" applyBorder="1" applyAlignment="1" applyProtection="1">
      <alignment/>
      <protection/>
    </xf>
    <xf numFmtId="186" fontId="18" fillId="18" borderId="22" xfId="56" applyNumberFormat="1" applyFont="1" applyFill="1" applyBorder="1" applyAlignment="1" applyProtection="1">
      <alignment/>
      <protection/>
    </xf>
    <xf numFmtId="186" fontId="18" fillId="18" borderId="43" xfId="56" applyNumberFormat="1" applyFont="1" applyFill="1" applyBorder="1" applyAlignment="1" applyProtection="1">
      <alignment/>
      <protection/>
    </xf>
    <xf numFmtId="49" fontId="6" fillId="18" borderId="0" xfId="58" applyNumberFormat="1" applyFont="1" applyFill="1">
      <alignment/>
      <protection/>
    </xf>
    <xf numFmtId="49" fontId="21" fillId="15" borderId="18" xfId="58" applyNumberFormat="1" applyFont="1" applyFill="1" applyBorder="1" applyAlignment="1">
      <alignment horizontal="left"/>
      <protection/>
    </xf>
    <xf numFmtId="49" fontId="21" fillId="15" borderId="38" xfId="58" applyNumberFormat="1" applyFont="1" applyFill="1" applyBorder="1" applyAlignment="1">
      <alignment horizontal="left"/>
      <protection/>
    </xf>
    <xf numFmtId="49" fontId="21" fillId="15" borderId="46" xfId="58" applyNumberFormat="1" applyFont="1" applyFill="1" applyBorder="1" applyAlignment="1">
      <alignment/>
      <protection/>
    </xf>
    <xf numFmtId="49" fontId="21" fillId="15" borderId="46" xfId="58" applyNumberFormat="1" applyFont="1" applyFill="1" applyBorder="1" applyAlignment="1">
      <alignment horizontal="left"/>
      <protection/>
    </xf>
    <xf numFmtId="49" fontId="21" fillId="15" borderId="45" xfId="58" applyNumberFormat="1" applyFont="1" applyFill="1" applyBorder="1" applyAlignment="1">
      <alignment/>
      <protection/>
    </xf>
    <xf numFmtId="0" fontId="30" fillId="16" borderId="38" xfId="58" applyFont="1" applyFill="1" applyBorder="1" applyAlignment="1">
      <alignment horizontal="center" vertical="center"/>
      <protection/>
    </xf>
    <xf numFmtId="0" fontId="30" fillId="16" borderId="46" xfId="58" applyFont="1" applyFill="1" applyBorder="1" applyAlignment="1">
      <alignment horizontal="center" vertical="center"/>
      <protection/>
    </xf>
    <xf numFmtId="0" fontId="30" fillId="16" borderId="45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21" fillId="0" borderId="0" xfId="58" applyNumberFormat="1" applyFont="1" applyFill="1" applyAlignment="1">
      <alignment wrapText="1"/>
      <protection/>
    </xf>
    <xf numFmtId="49" fontId="0" fillId="0" borderId="0" xfId="0" applyNumberFormat="1" applyAlignment="1">
      <alignment wrapText="1"/>
    </xf>
    <xf numFmtId="49" fontId="21" fillId="0" borderId="0" xfId="58" applyNumberFormat="1" applyFont="1" applyFill="1" applyAlignment="1">
      <alignment vertical="center" wrapText="1"/>
      <protection/>
    </xf>
    <xf numFmtId="0" fontId="21" fillId="0" borderId="0" xfId="58" applyFont="1" applyFill="1" applyAlignment="1">
      <alignment vertical="center" wrapText="1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5" xfId="54" applyNumberFormat="1" applyFont="1" applyBorder="1" applyAlignment="1">
      <alignment horizontal="center" vertical="center" wrapText="1"/>
      <protection/>
    </xf>
    <xf numFmtId="49" fontId="18" fillId="0" borderId="38" xfId="54" applyNumberFormat="1" applyFont="1" applyBorder="1" applyAlignment="1">
      <alignment horizontal="center" vertical="center" wrapText="1"/>
      <protection/>
    </xf>
    <xf numFmtId="49" fontId="18" fillId="0" borderId="46" xfId="54" applyNumberFormat="1" applyFont="1" applyBorder="1" applyAlignment="1">
      <alignment horizontal="center" vertical="center" wrapText="1"/>
      <protection/>
    </xf>
    <xf numFmtId="49" fontId="18" fillId="0" borderId="45" xfId="54" applyNumberFormat="1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25" xfId="54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3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66" xfId="57" applyFont="1" applyBorder="1" applyAlignment="1">
      <alignment horizontal="center" vertical="top"/>
      <protection/>
    </xf>
    <xf numFmtId="0" fontId="32" fillId="0" borderId="0" xfId="57" applyFont="1" applyBorder="1" applyAlignment="1">
      <alignment horizontal="center" vertical="top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25" xfId="57" applyFont="1" applyBorder="1" applyAlignment="1">
      <alignment horizontal="center" vertical="center" wrapText="1"/>
      <protection/>
    </xf>
    <xf numFmtId="0" fontId="36" fillId="0" borderId="59" xfId="57" applyFont="1" applyBorder="1" applyAlignment="1">
      <alignment horizontal="center" vertical="center" wrapText="1"/>
      <protection/>
    </xf>
    <xf numFmtId="0" fontId="36" fillId="0" borderId="36" xfId="57" applyFont="1" applyBorder="1" applyAlignment="1">
      <alignment horizontal="center" vertical="center" wrapText="1"/>
      <protection/>
    </xf>
    <xf numFmtId="0" fontId="36" fillId="0" borderId="38" xfId="57" applyFont="1" applyBorder="1" applyAlignment="1">
      <alignment horizontal="center" vertical="center"/>
      <protection/>
    </xf>
    <xf numFmtId="0" fontId="36" fillId="0" borderId="46" xfId="57" applyFont="1" applyBorder="1" applyAlignment="1">
      <alignment horizontal="center" vertical="center"/>
      <protection/>
    </xf>
    <xf numFmtId="0" fontId="36" fillId="0" borderId="4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J3" sqref="J3:L3"/>
    </sheetView>
  </sheetViews>
  <sheetFormatPr defaultColWidth="0" defaultRowHeight="18" customHeight="1"/>
  <cols>
    <col min="1" max="1" width="4.7109375" style="369" customWidth="1"/>
    <col min="2" max="2" width="16.140625" style="384" customWidth="1"/>
    <col min="3" max="3" width="10.421875" style="369" customWidth="1"/>
    <col min="4" max="4" width="12.8515625" style="369" customWidth="1"/>
    <col min="5" max="5" width="9.8515625" style="369" customWidth="1"/>
    <col min="6" max="6" width="13.8515625" style="369" customWidth="1"/>
    <col min="7" max="7" width="8.00390625" style="369" customWidth="1"/>
    <col min="8" max="8" width="7.28125" style="369" customWidth="1"/>
    <col min="9" max="9" width="10.57421875" style="369" customWidth="1"/>
    <col min="10" max="10" width="11.140625" style="369" customWidth="1"/>
    <col min="11" max="11" width="11.28125" style="369" customWidth="1"/>
    <col min="12" max="12" width="14.57421875" style="369" customWidth="1"/>
    <col min="13" max="13" width="4.7109375" style="369" customWidth="1"/>
    <col min="14" max="16384" width="0" style="369" hidden="1" customWidth="1"/>
  </cols>
  <sheetData>
    <row r="2" spans="2:12" ht="18" customHeight="1">
      <c r="B2" s="591" t="s">
        <v>257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2:12" ht="15.75" customHeight="1">
      <c r="B3" s="592" t="s">
        <v>252</v>
      </c>
      <c r="C3" s="593"/>
      <c r="D3" s="371">
        <v>41640</v>
      </c>
      <c r="E3" s="371"/>
      <c r="F3" s="372"/>
      <c r="G3" s="372"/>
      <c r="H3" s="372"/>
      <c r="I3" s="372"/>
      <c r="J3" s="594" t="s">
        <v>325</v>
      </c>
      <c r="K3" s="594"/>
      <c r="L3" s="594"/>
    </row>
    <row r="4" spans="2:12" ht="9.75" customHeight="1">
      <c r="B4" s="368"/>
      <c r="C4" s="366"/>
      <c r="D4" s="371"/>
      <c r="E4" s="371"/>
      <c r="F4" s="372"/>
      <c r="G4" s="372"/>
      <c r="H4" s="372"/>
      <c r="I4" s="372"/>
      <c r="J4" s="367"/>
      <c r="K4" s="367"/>
      <c r="L4" s="367"/>
    </row>
    <row r="5" spans="2:12" ht="15.75" customHeight="1">
      <c r="B5" s="592" t="s">
        <v>144</v>
      </c>
      <c r="C5" s="593"/>
      <c r="D5" s="595" t="s">
        <v>300</v>
      </c>
      <c r="E5" s="596"/>
      <c r="F5" s="596"/>
      <c r="G5" s="596"/>
      <c r="H5" s="596"/>
      <c r="I5" s="596"/>
      <c r="J5" s="387" t="s">
        <v>259</v>
      </c>
      <c r="K5" s="373" t="s">
        <v>301</v>
      </c>
      <c r="L5" s="367"/>
    </row>
    <row r="6" spans="2:12" ht="15.75" customHeight="1">
      <c r="B6" s="385" t="s">
        <v>147</v>
      </c>
      <c r="C6" s="385"/>
      <c r="D6" s="597" t="s">
        <v>303</v>
      </c>
      <c r="E6" s="597"/>
      <c r="F6" s="597"/>
      <c r="G6" s="597"/>
      <c r="H6" s="597"/>
      <c r="I6" s="597"/>
      <c r="J6" s="374" t="s">
        <v>253</v>
      </c>
      <c r="K6" s="373" t="s">
        <v>302</v>
      </c>
      <c r="L6" s="370"/>
    </row>
    <row r="7" spans="2:12" ht="15.75" customHeight="1">
      <c r="B7" s="385" t="s">
        <v>261</v>
      </c>
      <c r="C7" s="385"/>
      <c r="D7" s="386"/>
      <c r="E7" s="386"/>
      <c r="F7" s="386"/>
      <c r="G7" s="386"/>
      <c r="H7" s="386"/>
      <c r="I7" s="386"/>
      <c r="J7" s="388" t="s">
        <v>259</v>
      </c>
      <c r="K7" s="373" t="s">
        <v>301</v>
      </c>
      <c r="L7" s="370"/>
    </row>
    <row r="8" spans="2:12" ht="17.25" customHeight="1">
      <c r="B8" s="389"/>
      <c r="C8" s="598" t="s">
        <v>303</v>
      </c>
      <c r="D8" s="598"/>
      <c r="E8" s="598"/>
      <c r="F8" s="598"/>
      <c r="G8" s="598"/>
      <c r="H8" s="598"/>
      <c r="I8" s="598"/>
      <c r="J8" s="374" t="s">
        <v>260</v>
      </c>
      <c r="K8" s="373" t="s">
        <v>304</v>
      </c>
      <c r="L8" s="375" t="s">
        <v>254</v>
      </c>
    </row>
    <row r="9" ht="13.5" customHeight="1">
      <c r="L9" s="369">
        <v>9</v>
      </c>
    </row>
    <row r="10" spans="2:12" s="377" customFormat="1" ht="18" customHeight="1">
      <c r="B10" s="376" t="s">
        <v>255</v>
      </c>
      <c r="C10" s="588" t="s">
        <v>256</v>
      </c>
      <c r="D10" s="589"/>
      <c r="E10" s="589"/>
      <c r="F10" s="589"/>
      <c r="G10" s="589"/>
      <c r="H10" s="589"/>
      <c r="I10" s="589"/>
      <c r="J10" s="589"/>
      <c r="K10" s="589"/>
      <c r="L10" s="590"/>
    </row>
    <row r="11" spans="2:12" s="582" customFormat="1" ht="15" customHeight="1">
      <c r="B11" s="583" t="s">
        <v>305</v>
      </c>
      <c r="C11" s="584" t="s">
        <v>306</v>
      </c>
      <c r="D11" s="585"/>
      <c r="E11" s="585"/>
      <c r="F11" s="585"/>
      <c r="G11" s="586"/>
      <c r="H11" s="585"/>
      <c r="I11" s="585"/>
      <c r="J11" s="585"/>
      <c r="K11" s="585"/>
      <c r="L11" s="587"/>
    </row>
    <row r="12" spans="2:12" s="582" customFormat="1" ht="15" customHeight="1">
      <c r="B12" s="583" t="s">
        <v>307</v>
      </c>
      <c r="C12" s="584" t="s">
        <v>308</v>
      </c>
      <c r="D12" s="585"/>
      <c r="E12" s="585"/>
      <c r="F12" s="585"/>
      <c r="G12" s="586"/>
      <c r="H12" s="585"/>
      <c r="I12" s="585"/>
      <c r="J12" s="585"/>
      <c r="K12" s="585"/>
      <c r="L12" s="587"/>
    </row>
    <row r="13" spans="2:12" s="582" customFormat="1" ht="15" customHeight="1">
      <c r="B13" s="583" t="s">
        <v>309</v>
      </c>
      <c r="C13" s="584" t="s">
        <v>310</v>
      </c>
      <c r="D13" s="585"/>
      <c r="E13" s="585"/>
      <c r="F13" s="585"/>
      <c r="G13" s="586"/>
      <c r="H13" s="585"/>
      <c r="I13" s="585"/>
      <c r="J13" s="585"/>
      <c r="K13" s="585"/>
      <c r="L13" s="587"/>
    </row>
    <row r="14" spans="2:12" s="582" customFormat="1" ht="15" customHeight="1">
      <c r="B14" s="583" t="s">
        <v>311</v>
      </c>
      <c r="C14" s="584" t="s">
        <v>312</v>
      </c>
      <c r="D14" s="585"/>
      <c r="E14" s="585"/>
      <c r="F14" s="585"/>
      <c r="G14" s="586"/>
      <c r="H14" s="585"/>
      <c r="I14" s="585"/>
      <c r="J14" s="585"/>
      <c r="K14" s="585"/>
      <c r="L14" s="587"/>
    </row>
    <row r="15" spans="2:12" s="582" customFormat="1" ht="15" customHeight="1">
      <c r="B15" s="583" t="s">
        <v>313</v>
      </c>
      <c r="C15" s="584" t="s">
        <v>314</v>
      </c>
      <c r="D15" s="585"/>
      <c r="E15" s="585"/>
      <c r="F15" s="585"/>
      <c r="G15" s="586"/>
      <c r="H15" s="585"/>
      <c r="I15" s="585"/>
      <c r="J15" s="585"/>
      <c r="K15" s="585"/>
      <c r="L15" s="587"/>
    </row>
    <row r="16" spans="2:12" s="582" customFormat="1" ht="15" customHeight="1">
      <c r="B16" s="583" t="s">
        <v>315</v>
      </c>
      <c r="C16" s="584" t="s">
        <v>316</v>
      </c>
      <c r="D16" s="585"/>
      <c r="E16" s="585"/>
      <c r="F16" s="585"/>
      <c r="G16" s="586"/>
      <c r="H16" s="585"/>
      <c r="I16" s="585"/>
      <c r="J16" s="585"/>
      <c r="K16" s="585"/>
      <c r="L16" s="587"/>
    </row>
    <row r="17" spans="2:12" s="582" customFormat="1" ht="15" customHeight="1">
      <c r="B17" s="583" t="s">
        <v>317</v>
      </c>
      <c r="C17" s="584" t="s">
        <v>318</v>
      </c>
      <c r="D17" s="585"/>
      <c r="E17" s="585"/>
      <c r="F17" s="585"/>
      <c r="G17" s="586"/>
      <c r="H17" s="585"/>
      <c r="I17" s="585"/>
      <c r="J17" s="585"/>
      <c r="K17" s="585"/>
      <c r="L17" s="587"/>
    </row>
    <row r="18" spans="2:12" s="582" customFormat="1" ht="15" customHeight="1">
      <c r="B18" s="583" t="s">
        <v>319</v>
      </c>
      <c r="C18" s="584" t="s">
        <v>320</v>
      </c>
      <c r="D18" s="585"/>
      <c r="E18" s="585"/>
      <c r="F18" s="585"/>
      <c r="G18" s="586"/>
      <c r="H18" s="585"/>
      <c r="I18" s="585"/>
      <c r="J18" s="585"/>
      <c r="K18" s="585"/>
      <c r="L18" s="587"/>
    </row>
    <row r="19" spans="2:12" s="383" customFormat="1" ht="15" customHeight="1">
      <c r="B19" s="378"/>
      <c r="C19" s="379"/>
      <c r="D19" s="380"/>
      <c r="E19" s="380"/>
      <c r="F19" s="380"/>
      <c r="G19" s="381"/>
      <c r="H19" s="380"/>
      <c r="I19" s="380"/>
      <c r="J19" s="380"/>
      <c r="K19" s="380"/>
      <c r="L19" s="382"/>
    </row>
    <row r="20" spans="2:12" s="383" customFormat="1" ht="15" customHeight="1">
      <c r="B20" s="378"/>
      <c r="C20" s="379"/>
      <c r="D20" s="380"/>
      <c r="E20" s="380"/>
      <c r="F20" s="380"/>
      <c r="G20" s="381"/>
      <c r="H20" s="380"/>
      <c r="I20" s="380"/>
      <c r="J20" s="380"/>
      <c r="K20" s="380"/>
      <c r="L20" s="382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B1">
      <selection activeCell="D23" sqref="D23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606" t="s">
        <v>141</v>
      </c>
      <c r="B2" s="606"/>
      <c r="C2" s="606"/>
      <c r="D2" s="606"/>
      <c r="E2" s="606"/>
      <c r="F2" s="606"/>
      <c r="G2" s="606"/>
      <c r="H2" s="606"/>
      <c r="I2" s="1"/>
      <c r="J2" s="5" t="s">
        <v>0</v>
      </c>
    </row>
    <row r="3" spans="1:10" ht="12.75" customHeight="1">
      <c r="A3" s="607" t="s">
        <v>142</v>
      </c>
      <c r="B3" s="607"/>
      <c r="C3" s="607"/>
      <c r="D3" s="607"/>
      <c r="E3" s="607"/>
      <c r="F3" s="607"/>
      <c r="G3" s="607"/>
      <c r="H3" s="607"/>
      <c r="I3" s="6" t="s">
        <v>1</v>
      </c>
      <c r="J3" s="7" t="s">
        <v>143</v>
      </c>
    </row>
    <row r="4" spans="1:10" ht="13.5" customHeight="1">
      <c r="A4" s="8"/>
      <c r="C4" s="396" t="s">
        <v>258</v>
      </c>
      <c r="D4" s="395" t="str">
        <f>OtDateTxt</f>
        <v>1 января 2014 г.</v>
      </c>
      <c r="E4" s="8"/>
      <c r="F4" s="8"/>
      <c r="G4" s="8"/>
      <c r="H4" s="8"/>
      <c r="I4" s="6" t="s">
        <v>2</v>
      </c>
      <c r="J4" s="392">
        <f>OtDate</f>
        <v>41640</v>
      </c>
    </row>
    <row r="5" spans="1:10" s="12" customFormat="1" ht="15" customHeight="1">
      <c r="A5" s="499" t="s">
        <v>144</v>
      </c>
      <c r="B5" s="390" t="str">
        <f>OtUch</f>
        <v>МБОУ лицей</v>
      </c>
      <c r="C5" s="9"/>
      <c r="D5" s="9"/>
      <c r="E5" s="10"/>
      <c r="F5" s="10"/>
      <c r="G5" s="10"/>
      <c r="H5" s="10"/>
      <c r="I5" s="11" t="s">
        <v>145</v>
      </c>
      <c r="J5" s="393" t="str">
        <f>OkpoUc</f>
        <v>                    </v>
      </c>
    </row>
    <row r="6" spans="1:10" s="12" customFormat="1" ht="15" customHeight="1">
      <c r="A6" s="499" t="s">
        <v>146</v>
      </c>
      <c r="B6" s="9"/>
      <c r="C6" s="9"/>
      <c r="D6" s="9"/>
      <c r="E6" s="10"/>
      <c r="F6" s="10"/>
      <c r="G6" s="10"/>
      <c r="H6" s="10"/>
      <c r="I6" s="11"/>
      <c r="J6" s="393"/>
    </row>
    <row r="7" spans="1:10" s="12" customFormat="1" ht="15" customHeight="1">
      <c r="A7" s="499" t="s">
        <v>147</v>
      </c>
      <c r="B7" s="390" t="str">
        <f>OtOrg</f>
        <v>Управление образования Администрации города Лобня</v>
      </c>
      <c r="C7" s="9"/>
      <c r="D7" s="9"/>
      <c r="E7" s="10"/>
      <c r="F7" s="10"/>
      <c r="G7" s="10"/>
      <c r="H7" s="10"/>
      <c r="I7" s="13" t="s">
        <v>148</v>
      </c>
      <c r="J7" s="393" t="str">
        <f>OKATO</f>
        <v>               </v>
      </c>
    </row>
    <row r="8" spans="1:10" ht="15" customHeight="1">
      <c r="A8" s="500" t="s">
        <v>149</v>
      </c>
      <c r="B8" s="14"/>
      <c r="C8" s="14"/>
      <c r="D8" s="14"/>
      <c r="E8" s="15"/>
      <c r="F8" s="15"/>
      <c r="G8" s="15"/>
      <c r="H8" s="15"/>
      <c r="I8" s="16" t="s">
        <v>145</v>
      </c>
      <c r="J8" s="394" t="str">
        <f>OtOkpo</f>
        <v>                    </v>
      </c>
    </row>
    <row r="9" spans="1:10" ht="15" customHeight="1">
      <c r="A9" s="500" t="s">
        <v>150</v>
      </c>
      <c r="B9" s="391" t="str">
        <f>OtRasp</f>
        <v>Управление образования Администрации города Лобня</v>
      </c>
      <c r="C9" s="18"/>
      <c r="D9" s="18"/>
      <c r="E9" s="19"/>
      <c r="F9" s="19"/>
      <c r="G9" s="19"/>
      <c r="H9" s="19"/>
      <c r="I9" s="16" t="s">
        <v>151</v>
      </c>
      <c r="J9" s="394" t="str">
        <f>GLV</f>
        <v>905</v>
      </c>
    </row>
    <row r="10" spans="1:10" ht="15" customHeight="1">
      <c r="A10" s="500" t="s">
        <v>152</v>
      </c>
      <c r="B10" s="125" t="s">
        <v>247</v>
      </c>
      <c r="C10" s="126"/>
      <c r="D10" s="126"/>
      <c r="E10" s="127"/>
      <c r="F10" s="127"/>
      <c r="G10" s="127"/>
      <c r="H10" s="127"/>
      <c r="I10" s="128"/>
      <c r="J10" s="129" t="s">
        <v>135</v>
      </c>
    </row>
    <row r="11" spans="1:10" ht="15" customHeight="1">
      <c r="A11" s="500" t="s">
        <v>153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500" t="s">
        <v>154</v>
      </c>
      <c r="B12" s="14"/>
      <c r="C12" s="14"/>
      <c r="D12" s="14"/>
      <c r="E12" s="15"/>
      <c r="F12" s="15"/>
      <c r="G12" s="15"/>
      <c r="H12" s="15"/>
      <c r="I12" s="16" t="s">
        <v>155</v>
      </c>
      <c r="J12" s="20" t="s">
        <v>156</v>
      </c>
    </row>
    <row r="13" spans="2:10" ht="15" customHeight="1">
      <c r="B13" s="22"/>
      <c r="C13" s="22"/>
      <c r="D13" s="23" t="s">
        <v>157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599" t="s">
        <v>99</v>
      </c>
      <c r="B15" s="599" t="s">
        <v>3</v>
      </c>
      <c r="C15" s="599" t="s">
        <v>4</v>
      </c>
      <c r="D15" s="601" t="s">
        <v>296</v>
      </c>
      <c r="E15" s="603" t="s">
        <v>158</v>
      </c>
      <c r="F15" s="604"/>
      <c r="G15" s="604"/>
      <c r="H15" s="604"/>
      <c r="I15" s="605"/>
      <c r="J15" s="601" t="s">
        <v>299</v>
      </c>
    </row>
    <row r="16" spans="1:10" ht="23.25" customHeight="1">
      <c r="A16" s="608"/>
      <c r="B16" s="600"/>
      <c r="C16" s="600"/>
      <c r="D16" s="602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2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161</v>
      </c>
      <c r="E17" s="35" t="s">
        <v>162</v>
      </c>
      <c r="F17" s="34" t="s">
        <v>5</v>
      </c>
      <c r="G17" s="34" t="s">
        <v>6</v>
      </c>
      <c r="H17" s="34" t="s">
        <v>163</v>
      </c>
      <c r="I17" s="34" t="s">
        <v>164</v>
      </c>
      <c r="J17" s="34" t="s">
        <v>139</v>
      </c>
    </row>
    <row r="18" spans="1:10" ht="15" customHeight="1">
      <c r="A18" s="36" t="s">
        <v>244</v>
      </c>
      <c r="B18" s="37" t="s">
        <v>7</v>
      </c>
      <c r="C18" s="38"/>
      <c r="D18" s="416">
        <f>D19+D22+D23+D24+D28+D37</f>
        <v>12183148.91</v>
      </c>
      <c r="E18" s="416">
        <f>E19+E22+E23+E24+E28+E37</f>
        <v>178869.48</v>
      </c>
      <c r="F18" s="416">
        <f>F19+F22+F23+F24+F28+F37</f>
        <v>0</v>
      </c>
      <c r="G18" s="416">
        <f>G19+G22+G23+G24+G28+G37</f>
        <v>15483700</v>
      </c>
      <c r="H18" s="416">
        <f>H19+H22+H23+H24+H28+H37</f>
        <v>0</v>
      </c>
      <c r="I18" s="416">
        <f>E18+F18+G18+H18</f>
        <v>15662569.48</v>
      </c>
      <c r="J18" s="417">
        <f>D18-I18</f>
        <v>-3479420.5700000003</v>
      </c>
    </row>
    <row r="19" spans="1:10" ht="14.25" customHeight="1">
      <c r="A19" s="39" t="s">
        <v>9</v>
      </c>
      <c r="B19" s="40" t="s">
        <v>10</v>
      </c>
      <c r="C19" s="41" t="s">
        <v>11</v>
      </c>
      <c r="D19" s="418"/>
      <c r="E19" s="418"/>
      <c r="F19" s="418"/>
      <c r="G19" s="418"/>
      <c r="H19" s="418"/>
      <c r="I19" s="416">
        <f>E19+F19+G19+H19</f>
        <v>0</v>
      </c>
      <c r="J19" s="419">
        <f>D19-I19</f>
        <v>0</v>
      </c>
    </row>
    <row r="20" spans="1:10" ht="11.25" customHeight="1">
      <c r="A20" s="42" t="s">
        <v>32</v>
      </c>
      <c r="B20" s="43"/>
      <c r="C20" s="44"/>
      <c r="D20" s="420"/>
      <c r="E20" s="421"/>
      <c r="F20" s="420"/>
      <c r="G20" s="420"/>
      <c r="H20" s="420"/>
      <c r="I20" s="422"/>
      <c r="J20" s="423"/>
    </row>
    <row r="21" spans="1:10" ht="13.5" customHeight="1">
      <c r="A21" s="46" t="s">
        <v>165</v>
      </c>
      <c r="B21" s="47" t="s">
        <v>136</v>
      </c>
      <c r="C21" s="41" t="s">
        <v>11</v>
      </c>
      <c r="D21" s="424"/>
      <c r="E21" s="424"/>
      <c r="F21" s="424"/>
      <c r="G21" s="424"/>
      <c r="H21" s="424"/>
      <c r="I21" s="425">
        <f>E21+F21+G21+H21</f>
        <v>0</v>
      </c>
      <c r="J21" s="426">
        <f>D21-I21</f>
        <v>0</v>
      </c>
    </row>
    <row r="22" spans="1:10" ht="14.25" customHeight="1">
      <c r="A22" s="39" t="s">
        <v>12</v>
      </c>
      <c r="B22" s="40" t="s">
        <v>13</v>
      </c>
      <c r="C22" s="41" t="s">
        <v>14</v>
      </c>
      <c r="D22" s="418">
        <v>12095148.91</v>
      </c>
      <c r="E22" s="418">
        <v>173869.48</v>
      </c>
      <c r="F22" s="418"/>
      <c r="G22" s="418">
        <v>15400700</v>
      </c>
      <c r="H22" s="418"/>
      <c r="I22" s="416">
        <f>E22+F22+G22+H22</f>
        <v>15574569.48</v>
      </c>
      <c r="J22" s="419">
        <f>D22-I22</f>
        <v>-3479420.5700000003</v>
      </c>
    </row>
    <row r="23" spans="1:10" ht="24" customHeight="1">
      <c r="A23" s="39" t="s">
        <v>166</v>
      </c>
      <c r="B23" s="40" t="s">
        <v>15</v>
      </c>
      <c r="C23" s="41" t="s">
        <v>16</v>
      </c>
      <c r="D23" s="418"/>
      <c r="E23" s="418"/>
      <c r="F23" s="418"/>
      <c r="G23" s="418"/>
      <c r="H23" s="418"/>
      <c r="I23" s="416">
        <f>E23+F23+G23+H23</f>
        <v>0</v>
      </c>
      <c r="J23" s="419">
        <f>D23-I23</f>
        <v>0</v>
      </c>
    </row>
    <row r="24" spans="1:10" ht="14.25" customHeight="1">
      <c r="A24" s="39" t="s">
        <v>17</v>
      </c>
      <c r="B24" s="40" t="s">
        <v>18</v>
      </c>
      <c r="C24" s="41" t="s">
        <v>19</v>
      </c>
      <c r="D24" s="416">
        <f>D26+D27</f>
        <v>0</v>
      </c>
      <c r="E24" s="416">
        <f>E26+E27</f>
        <v>0</v>
      </c>
      <c r="F24" s="416">
        <f>F26+F27</f>
        <v>0</v>
      </c>
      <c r="G24" s="416">
        <f>G26+G27</f>
        <v>0</v>
      </c>
      <c r="H24" s="416">
        <f>H26+H27</f>
        <v>0</v>
      </c>
      <c r="I24" s="416">
        <f>E24+F24+G24+H24</f>
        <v>0</v>
      </c>
      <c r="J24" s="419">
        <f>D24-I24</f>
        <v>0</v>
      </c>
    </row>
    <row r="25" spans="1:10" ht="11.25" customHeight="1">
      <c r="A25" s="48" t="s">
        <v>20</v>
      </c>
      <c r="B25" s="43"/>
      <c r="C25" s="44"/>
      <c r="D25" s="427"/>
      <c r="E25" s="428"/>
      <c r="F25" s="427"/>
      <c r="G25" s="427"/>
      <c r="H25" s="427"/>
      <c r="I25" s="422"/>
      <c r="J25" s="423"/>
    </row>
    <row r="26" spans="1:10" ht="22.5" customHeight="1">
      <c r="A26" s="46" t="s">
        <v>167</v>
      </c>
      <c r="B26" s="47" t="s">
        <v>21</v>
      </c>
      <c r="C26" s="41" t="s">
        <v>22</v>
      </c>
      <c r="D26" s="429"/>
      <c r="E26" s="429"/>
      <c r="F26" s="424"/>
      <c r="G26" s="424"/>
      <c r="H26" s="424"/>
      <c r="I26" s="425">
        <f>E26+F26+G26+H26</f>
        <v>0</v>
      </c>
      <c r="J26" s="426">
        <f aca="true" t="shared" si="0" ref="J26:J37">D26-I26</f>
        <v>0</v>
      </c>
    </row>
    <row r="27" spans="1:10" ht="14.25" customHeight="1">
      <c r="A27" s="46" t="s">
        <v>23</v>
      </c>
      <c r="B27" s="40" t="s">
        <v>24</v>
      </c>
      <c r="C27" s="41" t="s">
        <v>25</v>
      </c>
      <c r="D27" s="429"/>
      <c r="E27" s="429"/>
      <c r="F27" s="424"/>
      <c r="G27" s="424"/>
      <c r="H27" s="424"/>
      <c r="I27" s="425">
        <f>E27+F27+G27+H27</f>
        <v>0</v>
      </c>
      <c r="J27" s="426">
        <f t="shared" si="0"/>
        <v>0</v>
      </c>
    </row>
    <row r="28" spans="1:10" ht="14.25" customHeight="1">
      <c r="A28" s="39" t="s">
        <v>26</v>
      </c>
      <c r="B28" s="40" t="s">
        <v>27</v>
      </c>
      <c r="C28" s="41" t="s">
        <v>168</v>
      </c>
      <c r="D28" s="430">
        <f>D30+D31+D32+D33+D34+D35+D36</f>
        <v>0</v>
      </c>
      <c r="E28" s="430">
        <f>E30+E31+E32+E33+E34+E35+E36</f>
        <v>0</v>
      </c>
      <c r="F28" s="425">
        <f>F30+F31+F32+F33+F34+F35+F36</f>
        <v>0</v>
      </c>
      <c r="G28" s="425">
        <f>G30+G31+G32+G33+G34+G35+G36</f>
        <v>0</v>
      </c>
      <c r="H28" s="425">
        <f>H30+H31+H32+H33+H34+H35+H36</f>
        <v>0</v>
      </c>
      <c r="I28" s="425">
        <f>E28+F28+G28+H28</f>
        <v>0</v>
      </c>
      <c r="J28" s="426">
        <f t="shared" si="0"/>
        <v>0</v>
      </c>
    </row>
    <row r="29" spans="1:10" ht="11.25" customHeight="1">
      <c r="A29" s="48" t="s">
        <v>20</v>
      </c>
      <c r="B29" s="43"/>
      <c r="C29" s="44"/>
      <c r="D29" s="427"/>
      <c r="E29" s="428"/>
      <c r="F29" s="427"/>
      <c r="G29" s="427"/>
      <c r="H29" s="427"/>
      <c r="I29" s="422"/>
      <c r="J29" s="431"/>
    </row>
    <row r="30" spans="1:10" ht="13.5" customHeight="1">
      <c r="A30" s="46" t="s">
        <v>169</v>
      </c>
      <c r="B30" s="47" t="s">
        <v>30</v>
      </c>
      <c r="C30" s="41" t="s">
        <v>109</v>
      </c>
      <c r="D30" s="429"/>
      <c r="E30" s="429"/>
      <c r="F30" s="424"/>
      <c r="G30" s="424"/>
      <c r="H30" s="424"/>
      <c r="I30" s="425">
        <f aca="true" t="shared" si="1" ref="I30:I37">E30+F30+G30+H30</f>
        <v>0</v>
      </c>
      <c r="J30" s="426">
        <f t="shared" si="0"/>
        <v>0</v>
      </c>
    </row>
    <row r="31" spans="1:10" ht="13.5" customHeight="1">
      <c r="A31" s="46" t="s">
        <v>170</v>
      </c>
      <c r="B31" s="47" t="s">
        <v>33</v>
      </c>
      <c r="C31" s="41" t="s">
        <v>111</v>
      </c>
      <c r="D31" s="429"/>
      <c r="E31" s="429"/>
      <c r="F31" s="424"/>
      <c r="G31" s="424"/>
      <c r="H31" s="424"/>
      <c r="I31" s="425">
        <f t="shared" si="1"/>
        <v>0</v>
      </c>
      <c r="J31" s="426">
        <f t="shared" si="0"/>
        <v>0</v>
      </c>
    </row>
    <row r="32" spans="1:10" ht="13.5" customHeight="1">
      <c r="A32" s="46" t="s">
        <v>171</v>
      </c>
      <c r="B32" s="47" t="s">
        <v>137</v>
      </c>
      <c r="C32" s="41" t="s">
        <v>112</v>
      </c>
      <c r="D32" s="429"/>
      <c r="E32" s="429"/>
      <c r="F32" s="424"/>
      <c r="G32" s="424"/>
      <c r="H32" s="424"/>
      <c r="I32" s="425">
        <f t="shared" si="1"/>
        <v>0</v>
      </c>
      <c r="J32" s="426">
        <f t="shared" si="0"/>
        <v>0</v>
      </c>
    </row>
    <row r="33" spans="1:10" ht="13.5" customHeight="1">
      <c r="A33" s="46" t="s">
        <v>172</v>
      </c>
      <c r="B33" s="47" t="s">
        <v>173</v>
      </c>
      <c r="C33" s="41" t="s">
        <v>114</v>
      </c>
      <c r="D33" s="429"/>
      <c r="E33" s="429"/>
      <c r="F33" s="424"/>
      <c r="G33" s="424"/>
      <c r="H33" s="424"/>
      <c r="I33" s="425">
        <f t="shared" si="1"/>
        <v>0</v>
      </c>
      <c r="J33" s="426">
        <f t="shared" si="0"/>
        <v>0</v>
      </c>
    </row>
    <row r="34" spans="1:10" ht="13.5" customHeight="1">
      <c r="A34" s="49" t="s">
        <v>174</v>
      </c>
      <c r="B34" s="40" t="s">
        <v>34</v>
      </c>
      <c r="C34" s="41" t="s">
        <v>118</v>
      </c>
      <c r="D34" s="429"/>
      <c r="E34" s="429"/>
      <c r="F34" s="424"/>
      <c r="G34" s="424"/>
      <c r="H34" s="424"/>
      <c r="I34" s="425">
        <f t="shared" si="1"/>
        <v>0</v>
      </c>
      <c r="J34" s="426">
        <f t="shared" si="0"/>
        <v>0</v>
      </c>
    </row>
    <row r="35" spans="1:10" ht="13.5" customHeight="1">
      <c r="A35" s="49" t="s">
        <v>175</v>
      </c>
      <c r="B35" s="40" t="s">
        <v>176</v>
      </c>
      <c r="C35" s="41" t="s">
        <v>120</v>
      </c>
      <c r="D35" s="429"/>
      <c r="E35" s="429"/>
      <c r="F35" s="424"/>
      <c r="G35" s="424"/>
      <c r="H35" s="424"/>
      <c r="I35" s="425">
        <f t="shared" si="1"/>
        <v>0</v>
      </c>
      <c r="J35" s="426">
        <f t="shared" si="0"/>
        <v>0</v>
      </c>
    </row>
    <row r="36" spans="1:10" ht="13.5" customHeight="1">
      <c r="A36" s="49" t="s">
        <v>177</v>
      </c>
      <c r="B36" s="40" t="s">
        <v>178</v>
      </c>
      <c r="C36" s="41" t="s">
        <v>124</v>
      </c>
      <c r="D36" s="429"/>
      <c r="E36" s="429"/>
      <c r="F36" s="424"/>
      <c r="G36" s="424"/>
      <c r="H36" s="424"/>
      <c r="I36" s="425">
        <f t="shared" si="1"/>
        <v>0</v>
      </c>
      <c r="J36" s="426">
        <f t="shared" si="0"/>
        <v>0</v>
      </c>
    </row>
    <row r="37" spans="1:10" ht="14.25" customHeight="1">
      <c r="A37" s="50" t="s">
        <v>36</v>
      </c>
      <c r="B37" s="40" t="s">
        <v>8</v>
      </c>
      <c r="C37" s="51" t="s">
        <v>37</v>
      </c>
      <c r="D37" s="430">
        <f>D39+D40+D41+D42</f>
        <v>88000</v>
      </c>
      <c r="E37" s="430">
        <f>E39+E40+E41+E42</f>
        <v>5000</v>
      </c>
      <c r="F37" s="425">
        <f>F39+F40+F41+F42</f>
        <v>0</v>
      </c>
      <c r="G37" s="425">
        <f>G39+G40+G41+G42</f>
        <v>83000</v>
      </c>
      <c r="H37" s="425">
        <f>H39+H40+H41+H42</f>
        <v>0</v>
      </c>
      <c r="I37" s="425">
        <f t="shared" si="1"/>
        <v>88000</v>
      </c>
      <c r="J37" s="426">
        <f t="shared" si="0"/>
        <v>0</v>
      </c>
    </row>
    <row r="38" spans="1:10" ht="11.25" customHeight="1">
      <c r="A38" s="42" t="s">
        <v>32</v>
      </c>
      <c r="B38" s="43"/>
      <c r="C38" s="44"/>
      <c r="D38" s="427"/>
      <c r="E38" s="428"/>
      <c r="F38" s="427"/>
      <c r="G38" s="427"/>
      <c r="H38" s="427"/>
      <c r="I38" s="427"/>
      <c r="J38" s="432"/>
    </row>
    <row r="39" spans="1:10" ht="23.25" customHeight="1">
      <c r="A39" s="46" t="s">
        <v>179</v>
      </c>
      <c r="B39" s="47" t="s">
        <v>38</v>
      </c>
      <c r="C39" s="41" t="s">
        <v>37</v>
      </c>
      <c r="D39" s="433"/>
      <c r="E39" s="433"/>
      <c r="F39" s="434"/>
      <c r="G39" s="434"/>
      <c r="H39" s="434"/>
      <c r="I39" s="434"/>
      <c r="J39" s="435"/>
    </row>
    <row r="40" spans="1:10" ht="13.5" customHeight="1">
      <c r="A40" s="49" t="s">
        <v>180</v>
      </c>
      <c r="B40" s="47" t="s">
        <v>39</v>
      </c>
      <c r="C40" s="41" t="s">
        <v>37</v>
      </c>
      <c r="D40" s="433"/>
      <c r="E40" s="433"/>
      <c r="F40" s="434"/>
      <c r="G40" s="434"/>
      <c r="H40" s="434"/>
      <c r="I40" s="434"/>
      <c r="J40" s="435"/>
    </row>
    <row r="41" spans="1:10" ht="13.5" customHeight="1">
      <c r="A41" s="49" t="s">
        <v>181</v>
      </c>
      <c r="B41" s="47" t="s">
        <v>40</v>
      </c>
      <c r="C41" s="41" t="s">
        <v>37</v>
      </c>
      <c r="D41" s="433"/>
      <c r="E41" s="433"/>
      <c r="F41" s="434"/>
      <c r="G41" s="434"/>
      <c r="H41" s="434"/>
      <c r="I41" s="434"/>
      <c r="J41" s="435"/>
    </row>
    <row r="42" spans="1:10" s="55" customFormat="1" ht="13.5" customHeight="1" thickBot="1">
      <c r="A42" s="52" t="s">
        <v>182</v>
      </c>
      <c r="B42" s="53" t="s">
        <v>41</v>
      </c>
      <c r="C42" s="54" t="s">
        <v>37</v>
      </c>
      <c r="D42" s="436">
        <v>88000</v>
      </c>
      <c r="E42" s="436">
        <v>5000</v>
      </c>
      <c r="F42" s="436"/>
      <c r="G42" s="436">
        <v>83000</v>
      </c>
      <c r="H42" s="436"/>
      <c r="I42" s="437">
        <f>E42+F42+G42+H42</f>
        <v>88000</v>
      </c>
      <c r="J42" s="438">
        <f>D42-I42</f>
        <v>0</v>
      </c>
    </row>
    <row r="43" spans="1:10" ht="8.25" customHeight="1">
      <c r="A43" s="4"/>
      <c r="B43" s="22"/>
      <c r="C43" s="22"/>
      <c r="D43" s="22"/>
      <c r="E43" s="15"/>
      <c r="F43" s="15"/>
      <c r="G43" s="15"/>
      <c r="H43" s="15"/>
      <c r="J43" s="25"/>
    </row>
    <row r="44" spans="1:10" ht="15" customHeight="1">
      <c r="A44" s="56"/>
      <c r="B44" s="56"/>
      <c r="C44" s="56"/>
      <c r="D44" s="57" t="s">
        <v>183</v>
      </c>
      <c r="E44" s="58"/>
      <c r="F44" s="58"/>
      <c r="G44" s="58"/>
      <c r="H44" s="58"/>
      <c r="I44" s="15"/>
      <c r="J44" s="494" t="s">
        <v>184</v>
      </c>
    </row>
    <row r="45" spans="1:10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</row>
    <row r="46" spans="1:10" ht="14.25" customHeight="1">
      <c r="A46" s="599" t="s">
        <v>99</v>
      </c>
      <c r="B46" s="599" t="s">
        <v>3</v>
      </c>
      <c r="C46" s="599" t="s">
        <v>4</v>
      </c>
      <c r="D46" s="601" t="s">
        <v>296</v>
      </c>
      <c r="E46" s="603" t="s">
        <v>158</v>
      </c>
      <c r="F46" s="604"/>
      <c r="G46" s="604"/>
      <c r="H46" s="604"/>
      <c r="I46" s="605"/>
      <c r="J46" s="601" t="s">
        <v>299</v>
      </c>
    </row>
    <row r="47" spans="1:10" ht="23.25" customHeight="1">
      <c r="A47" s="608"/>
      <c r="B47" s="600"/>
      <c r="C47" s="600"/>
      <c r="D47" s="602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2"/>
    </row>
    <row r="48" spans="1:10" ht="12" customHeight="1" thickBot="1">
      <c r="A48" s="33">
        <v>1</v>
      </c>
      <c r="B48" s="5">
        <v>2</v>
      </c>
      <c r="C48" s="5">
        <v>3</v>
      </c>
      <c r="D48" s="34" t="s">
        <v>161</v>
      </c>
      <c r="E48" s="35" t="s">
        <v>162</v>
      </c>
      <c r="F48" s="34" t="s">
        <v>5</v>
      </c>
      <c r="G48" s="34" t="s">
        <v>6</v>
      </c>
      <c r="H48" s="34" t="s">
        <v>163</v>
      </c>
      <c r="I48" s="34" t="s">
        <v>164</v>
      </c>
      <c r="J48" s="34" t="s">
        <v>139</v>
      </c>
    </row>
    <row r="49" spans="1:10" ht="15" customHeight="1">
      <c r="A49" s="62" t="s">
        <v>245</v>
      </c>
      <c r="B49" s="63" t="s">
        <v>42</v>
      </c>
      <c r="C49" s="64"/>
      <c r="D49" s="439">
        <f>D51+D56+D64+D68+D78+D82+D86+D87+D93</f>
        <v>18496736.88</v>
      </c>
      <c r="E49" s="439">
        <f>E51+E56+E64+E68+E78+E82+E86+E87+E93</f>
        <v>12141277.52</v>
      </c>
      <c r="F49" s="439">
        <f>F51+F56+F64+F68+F78+F82+F86+F87+F93</f>
        <v>0</v>
      </c>
      <c r="G49" s="439">
        <f>G51+G56+G64+G68+G78+G82+G86+G87+G93</f>
        <v>6355459.36</v>
      </c>
      <c r="H49" s="439">
        <f>H51+H56+H64+H68+H78+H82+H86+H87+H93</f>
        <v>0</v>
      </c>
      <c r="I49" s="425">
        <f>E49+F49+G49+H49</f>
        <v>18496736.88</v>
      </c>
      <c r="J49" s="417">
        <f>D49-I49</f>
        <v>0</v>
      </c>
    </row>
    <row r="50" spans="1:10" ht="11.25" customHeight="1">
      <c r="A50" s="48" t="s">
        <v>20</v>
      </c>
      <c r="B50" s="65"/>
      <c r="C50" s="45"/>
      <c r="D50" s="427"/>
      <c r="E50" s="428"/>
      <c r="F50" s="427"/>
      <c r="G50" s="427"/>
      <c r="H50" s="427"/>
      <c r="I50" s="427"/>
      <c r="J50" s="431"/>
    </row>
    <row r="51" spans="1:10" ht="22.5" customHeight="1">
      <c r="A51" s="39" t="s">
        <v>43</v>
      </c>
      <c r="B51" s="66" t="s">
        <v>44</v>
      </c>
      <c r="C51" s="67" t="s">
        <v>45</v>
      </c>
      <c r="D51" s="425">
        <f>D53+D54+D55</f>
        <v>14098744.76</v>
      </c>
      <c r="E51" s="425">
        <f>E53+E54+E55</f>
        <v>7931518.029999999</v>
      </c>
      <c r="F51" s="425">
        <f>F53+F54+F55</f>
        <v>0</v>
      </c>
      <c r="G51" s="425">
        <f>G53+G54+G55</f>
        <v>6167226.73</v>
      </c>
      <c r="H51" s="425">
        <f>H53+H54+H55</f>
        <v>0</v>
      </c>
      <c r="I51" s="425">
        <f>E51+F51+G51+H51</f>
        <v>14098744.76</v>
      </c>
      <c r="J51" s="426">
        <f>D51-I51</f>
        <v>0</v>
      </c>
    </row>
    <row r="52" spans="1:10" ht="11.25" customHeight="1">
      <c r="A52" s="48" t="s">
        <v>20</v>
      </c>
      <c r="B52" s="65"/>
      <c r="C52" s="45"/>
      <c r="D52" s="427"/>
      <c r="E52" s="428"/>
      <c r="F52" s="427"/>
      <c r="G52" s="427"/>
      <c r="H52" s="427"/>
      <c r="I52" s="427"/>
      <c r="J52" s="431"/>
    </row>
    <row r="53" spans="1:10" ht="13.5" customHeight="1">
      <c r="A53" s="46" t="s">
        <v>46</v>
      </c>
      <c r="B53" s="68" t="s">
        <v>47</v>
      </c>
      <c r="C53" s="69" t="s">
        <v>48</v>
      </c>
      <c r="D53" s="424">
        <v>11268866.83</v>
      </c>
      <c r="E53" s="429">
        <v>5165383.08</v>
      </c>
      <c r="F53" s="424"/>
      <c r="G53" s="424">
        <v>6103483.75</v>
      </c>
      <c r="H53" s="424"/>
      <c r="I53" s="425">
        <f>E53+F53+G53+H53</f>
        <v>11268866.83</v>
      </c>
      <c r="J53" s="440">
        <f>D53-I53</f>
        <v>0</v>
      </c>
    </row>
    <row r="54" spans="1:10" ht="13.5" customHeight="1">
      <c r="A54" s="49" t="s">
        <v>49</v>
      </c>
      <c r="B54" s="70" t="s">
        <v>50</v>
      </c>
      <c r="C54" s="69" t="s">
        <v>51</v>
      </c>
      <c r="D54" s="424">
        <v>554.84</v>
      </c>
      <c r="E54" s="429">
        <v>154.84</v>
      </c>
      <c r="F54" s="424"/>
      <c r="G54" s="424">
        <v>400</v>
      </c>
      <c r="H54" s="424"/>
      <c r="I54" s="425">
        <f>E54+F54+G54+H54</f>
        <v>554.84</v>
      </c>
      <c r="J54" s="419">
        <f>D54-I54</f>
        <v>0</v>
      </c>
    </row>
    <row r="55" spans="1:10" ht="13.5" customHeight="1">
      <c r="A55" s="49" t="s">
        <v>52</v>
      </c>
      <c r="B55" s="70" t="s">
        <v>53</v>
      </c>
      <c r="C55" s="69" t="s">
        <v>54</v>
      </c>
      <c r="D55" s="424">
        <v>2829323.09</v>
      </c>
      <c r="E55" s="429">
        <v>2765980.11</v>
      </c>
      <c r="F55" s="424"/>
      <c r="G55" s="424">
        <v>63342.98</v>
      </c>
      <c r="H55" s="424"/>
      <c r="I55" s="425">
        <f>E55+F55+G55+H55</f>
        <v>2829323.09</v>
      </c>
      <c r="J55" s="419">
        <f>D55-I55</f>
        <v>0</v>
      </c>
    </row>
    <row r="56" spans="1:10" ht="14.25" customHeight="1">
      <c r="A56" s="39" t="s">
        <v>55</v>
      </c>
      <c r="B56" s="70" t="s">
        <v>28</v>
      </c>
      <c r="C56" s="69" t="s">
        <v>56</v>
      </c>
      <c r="D56" s="425">
        <f>D58+D59+D60+D61+D62+D63</f>
        <v>1542117.44</v>
      </c>
      <c r="E56" s="425">
        <f>E58+E59+E60+E61+E62+E63</f>
        <v>1447021.8399999999</v>
      </c>
      <c r="F56" s="425">
        <f>F58+F59+F60+F61+F62+F63</f>
        <v>0</v>
      </c>
      <c r="G56" s="425">
        <f>G58+G59+G60+G61+G62+G63</f>
        <v>95095.6</v>
      </c>
      <c r="H56" s="425">
        <f>H58+H59+H60+H61+H62+H63</f>
        <v>0</v>
      </c>
      <c r="I56" s="425">
        <f>E56+F56+G56+H56</f>
        <v>1542117.44</v>
      </c>
      <c r="J56" s="419">
        <f>D56-I56</f>
        <v>0</v>
      </c>
    </row>
    <row r="57" spans="1:10" ht="11.25" customHeight="1">
      <c r="A57" s="48" t="s">
        <v>20</v>
      </c>
      <c r="B57" s="65"/>
      <c r="C57" s="45"/>
      <c r="D57" s="427"/>
      <c r="E57" s="428"/>
      <c r="F57" s="427"/>
      <c r="G57" s="427"/>
      <c r="H57" s="427"/>
      <c r="I57" s="427"/>
      <c r="J57" s="431"/>
    </row>
    <row r="58" spans="1:10" ht="13.5" customHeight="1">
      <c r="A58" s="46" t="s">
        <v>57</v>
      </c>
      <c r="B58" s="68" t="s">
        <v>29</v>
      </c>
      <c r="C58" s="69" t="s">
        <v>58</v>
      </c>
      <c r="D58" s="424">
        <v>9958.48</v>
      </c>
      <c r="E58" s="429">
        <v>9958.48</v>
      </c>
      <c r="F58" s="424"/>
      <c r="G58" s="424"/>
      <c r="H58" s="424"/>
      <c r="I58" s="425">
        <f aca="true" t="shared" si="2" ref="I58:I64">E58+F58+G58+H58</f>
        <v>9958.48</v>
      </c>
      <c r="J58" s="440">
        <f aca="true" t="shared" si="3" ref="J58:J64">D58-I58</f>
        <v>0</v>
      </c>
    </row>
    <row r="59" spans="1:10" ht="13.5" customHeight="1">
      <c r="A59" s="49" t="s">
        <v>59</v>
      </c>
      <c r="B59" s="70" t="s">
        <v>31</v>
      </c>
      <c r="C59" s="69" t="s">
        <v>60</v>
      </c>
      <c r="D59" s="424">
        <v>68613.5</v>
      </c>
      <c r="E59" s="429">
        <v>68613.5</v>
      </c>
      <c r="F59" s="424"/>
      <c r="G59" s="424"/>
      <c r="H59" s="424"/>
      <c r="I59" s="425">
        <f t="shared" si="2"/>
        <v>68613.5</v>
      </c>
      <c r="J59" s="419">
        <f t="shared" si="3"/>
        <v>0</v>
      </c>
    </row>
    <row r="60" spans="1:10" ht="13.5" customHeight="1">
      <c r="A60" s="49" t="s">
        <v>61</v>
      </c>
      <c r="B60" s="70" t="s">
        <v>35</v>
      </c>
      <c r="C60" s="69" t="s">
        <v>62</v>
      </c>
      <c r="D60" s="424"/>
      <c r="E60" s="429"/>
      <c r="F60" s="424"/>
      <c r="G60" s="424"/>
      <c r="H60" s="424"/>
      <c r="I60" s="425">
        <f t="shared" si="2"/>
        <v>0</v>
      </c>
      <c r="J60" s="419">
        <f t="shared" si="3"/>
        <v>0</v>
      </c>
    </row>
    <row r="61" spans="1:10" ht="13.5" customHeight="1">
      <c r="A61" s="49" t="s">
        <v>63</v>
      </c>
      <c r="B61" s="70" t="s">
        <v>64</v>
      </c>
      <c r="C61" s="69" t="s">
        <v>65</v>
      </c>
      <c r="D61" s="424"/>
      <c r="E61" s="429"/>
      <c r="F61" s="424"/>
      <c r="G61" s="424"/>
      <c r="H61" s="424"/>
      <c r="I61" s="425">
        <f t="shared" si="2"/>
        <v>0</v>
      </c>
      <c r="J61" s="419">
        <f t="shared" si="3"/>
        <v>0</v>
      </c>
    </row>
    <row r="62" spans="1:10" ht="13.5" customHeight="1">
      <c r="A62" s="49" t="s">
        <v>66</v>
      </c>
      <c r="B62" s="70" t="s">
        <v>67</v>
      </c>
      <c r="C62" s="69" t="s">
        <v>68</v>
      </c>
      <c r="D62" s="424">
        <v>569624.39</v>
      </c>
      <c r="E62" s="429">
        <v>483328.79</v>
      </c>
      <c r="F62" s="424"/>
      <c r="G62" s="424">
        <v>86295.6</v>
      </c>
      <c r="H62" s="424"/>
      <c r="I62" s="425">
        <f t="shared" si="2"/>
        <v>569624.39</v>
      </c>
      <c r="J62" s="419">
        <f t="shared" si="3"/>
        <v>0</v>
      </c>
    </row>
    <row r="63" spans="1:10" ht="13.5" customHeight="1">
      <c r="A63" s="49" t="s">
        <v>69</v>
      </c>
      <c r="B63" s="70" t="s">
        <v>70</v>
      </c>
      <c r="C63" s="69" t="s">
        <v>71</v>
      </c>
      <c r="D63" s="424">
        <v>893921.07</v>
      </c>
      <c r="E63" s="429">
        <v>885121.07</v>
      </c>
      <c r="F63" s="424"/>
      <c r="G63" s="424">
        <v>8800</v>
      </c>
      <c r="H63" s="424"/>
      <c r="I63" s="425">
        <f t="shared" si="2"/>
        <v>893921.07</v>
      </c>
      <c r="J63" s="419">
        <f t="shared" si="3"/>
        <v>0</v>
      </c>
    </row>
    <row r="64" spans="1:10" ht="15" customHeight="1">
      <c r="A64" s="50" t="s">
        <v>72</v>
      </c>
      <c r="B64" s="65" t="s">
        <v>73</v>
      </c>
      <c r="C64" s="71" t="s">
        <v>74</v>
      </c>
      <c r="D64" s="425">
        <f>D66+D67</f>
        <v>0</v>
      </c>
      <c r="E64" s="425">
        <f>E66+E67</f>
        <v>0</v>
      </c>
      <c r="F64" s="425">
        <f>F66+F67</f>
        <v>0</v>
      </c>
      <c r="G64" s="425">
        <f>G66+G67</f>
        <v>0</v>
      </c>
      <c r="H64" s="425">
        <f>H66+H67</f>
        <v>0</v>
      </c>
      <c r="I64" s="425">
        <f t="shared" si="2"/>
        <v>0</v>
      </c>
      <c r="J64" s="419">
        <f t="shared" si="3"/>
        <v>0</v>
      </c>
    </row>
    <row r="65" spans="1:10" ht="11.25" customHeight="1">
      <c r="A65" s="48" t="s">
        <v>20</v>
      </c>
      <c r="B65" s="65"/>
      <c r="C65" s="45"/>
      <c r="D65" s="427"/>
      <c r="E65" s="428"/>
      <c r="F65" s="427"/>
      <c r="G65" s="427"/>
      <c r="H65" s="427"/>
      <c r="I65" s="427"/>
      <c r="J65" s="431"/>
    </row>
    <row r="66" spans="1:10" ht="14.25" customHeight="1">
      <c r="A66" s="46" t="s">
        <v>75</v>
      </c>
      <c r="B66" s="68" t="s">
        <v>76</v>
      </c>
      <c r="C66" s="69" t="s">
        <v>77</v>
      </c>
      <c r="D66" s="424"/>
      <c r="E66" s="429"/>
      <c r="F66" s="424"/>
      <c r="G66" s="424"/>
      <c r="H66" s="424"/>
      <c r="I66" s="425">
        <f>E66+F66+G66+H66</f>
        <v>0</v>
      </c>
      <c r="J66" s="440">
        <f>D66-I66</f>
        <v>0</v>
      </c>
    </row>
    <row r="67" spans="1:10" ht="23.25" customHeight="1">
      <c r="A67" s="49" t="s">
        <v>78</v>
      </c>
      <c r="B67" s="70" t="s">
        <v>79</v>
      </c>
      <c r="C67" s="69" t="s">
        <v>80</v>
      </c>
      <c r="D67" s="424"/>
      <c r="E67" s="429"/>
      <c r="F67" s="424"/>
      <c r="G67" s="424"/>
      <c r="H67" s="424"/>
      <c r="I67" s="425">
        <f>E67+F67+G67+H67</f>
        <v>0</v>
      </c>
      <c r="J67" s="419">
        <f>D67-I67</f>
        <v>0</v>
      </c>
    </row>
    <row r="68" spans="1:10" ht="14.25" customHeight="1">
      <c r="A68" s="39" t="s">
        <v>81</v>
      </c>
      <c r="B68" s="70" t="s">
        <v>45</v>
      </c>
      <c r="C68" s="69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19">
        <f>D68-I68</f>
        <v>0</v>
      </c>
    </row>
    <row r="69" spans="1:10" ht="11.25" customHeight="1">
      <c r="A69" s="48" t="s">
        <v>20</v>
      </c>
      <c r="B69" s="65"/>
      <c r="C69" s="45"/>
      <c r="D69" s="427"/>
      <c r="E69" s="428"/>
      <c r="F69" s="427"/>
      <c r="G69" s="427"/>
      <c r="H69" s="427"/>
      <c r="I69" s="427"/>
      <c r="J69" s="431"/>
    </row>
    <row r="70" spans="1:10" ht="23.25" customHeight="1">
      <c r="A70" s="46" t="s">
        <v>185</v>
      </c>
      <c r="B70" s="68" t="s">
        <v>48</v>
      </c>
      <c r="C70" s="69" t="s">
        <v>83</v>
      </c>
      <c r="D70" s="424"/>
      <c r="E70" s="429"/>
      <c r="F70" s="424"/>
      <c r="G70" s="424"/>
      <c r="H70" s="424"/>
      <c r="I70" s="425">
        <f>E70+F70+G70+H70</f>
        <v>0</v>
      </c>
      <c r="J70" s="440">
        <f>D70-I70</f>
        <v>0</v>
      </c>
    </row>
    <row r="71" spans="1:10" ht="35.25" customHeight="1" thickBot="1">
      <c r="A71" s="52" t="s">
        <v>186</v>
      </c>
      <c r="B71" s="72" t="s">
        <v>51</v>
      </c>
      <c r="C71" s="73" t="s">
        <v>84</v>
      </c>
      <c r="D71" s="436"/>
      <c r="E71" s="441"/>
      <c r="F71" s="436"/>
      <c r="G71" s="436"/>
      <c r="H71" s="436"/>
      <c r="I71" s="437">
        <f>E71+F71+G71+H71</f>
        <v>0</v>
      </c>
      <c r="J71" s="442">
        <f>D71-I71</f>
        <v>0</v>
      </c>
    </row>
    <row r="72" spans="1:10" ht="15.75" customHeight="1">
      <c r="A72" s="4"/>
      <c r="B72" s="22"/>
      <c r="C72" s="22"/>
      <c r="D72" s="22"/>
      <c r="E72" s="15"/>
      <c r="F72" s="15"/>
      <c r="G72" s="15"/>
      <c r="H72" s="15"/>
      <c r="J72" s="25"/>
    </row>
    <row r="73" spans="1:10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494" t="s">
        <v>264</v>
      </c>
    </row>
    <row r="74" spans="1:10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</row>
    <row r="75" spans="1:10" ht="14.25" customHeight="1">
      <c r="A75" s="599" t="s">
        <v>99</v>
      </c>
      <c r="B75" s="599" t="s">
        <v>3</v>
      </c>
      <c r="C75" s="599" t="s">
        <v>4</v>
      </c>
      <c r="D75" s="601" t="s">
        <v>296</v>
      </c>
      <c r="E75" s="603" t="s">
        <v>158</v>
      </c>
      <c r="F75" s="604"/>
      <c r="G75" s="604"/>
      <c r="H75" s="604"/>
      <c r="I75" s="605"/>
      <c r="J75" s="601" t="s">
        <v>299</v>
      </c>
    </row>
    <row r="76" spans="1:10" ht="23.25" customHeight="1">
      <c r="A76" s="608"/>
      <c r="B76" s="600"/>
      <c r="C76" s="600"/>
      <c r="D76" s="602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2"/>
    </row>
    <row r="77" spans="1:10" ht="12" customHeight="1" thickBot="1">
      <c r="A77" s="33">
        <v>1</v>
      </c>
      <c r="B77" s="5">
        <v>2</v>
      </c>
      <c r="C77" s="5">
        <v>3</v>
      </c>
      <c r="D77" s="34" t="s">
        <v>161</v>
      </c>
      <c r="E77" s="35" t="s">
        <v>162</v>
      </c>
      <c r="F77" s="34" t="s">
        <v>5</v>
      </c>
      <c r="G77" s="34" t="s">
        <v>6</v>
      </c>
      <c r="H77" s="34" t="s">
        <v>163</v>
      </c>
      <c r="I77" s="34" t="s">
        <v>164</v>
      </c>
      <c r="J77" s="34" t="s">
        <v>139</v>
      </c>
    </row>
    <row r="78" spans="1:10" ht="15" customHeight="1">
      <c r="A78" s="39" t="s">
        <v>85</v>
      </c>
      <c r="B78" s="68" t="s">
        <v>74</v>
      </c>
      <c r="C78" s="69" t="s">
        <v>86</v>
      </c>
      <c r="D78" s="425">
        <f>D80+D81</f>
        <v>0</v>
      </c>
      <c r="E78" s="425">
        <f>E80+E81</f>
        <v>0</v>
      </c>
      <c r="F78" s="425">
        <f>F80+F81</f>
        <v>0</v>
      </c>
      <c r="G78" s="425">
        <f>G80+G81</f>
        <v>0</v>
      </c>
      <c r="H78" s="425">
        <f>H80+H81</f>
        <v>0</v>
      </c>
      <c r="I78" s="425">
        <f>E78+F78+G78+H78</f>
        <v>0</v>
      </c>
      <c r="J78" s="419">
        <f>D78-I78</f>
        <v>0</v>
      </c>
    </row>
    <row r="79" spans="1:10" ht="12.75" customHeight="1">
      <c r="A79" s="48" t="s">
        <v>20</v>
      </c>
      <c r="B79" s="65"/>
      <c r="C79" s="45"/>
      <c r="D79" s="427"/>
      <c r="E79" s="428"/>
      <c r="F79" s="427"/>
      <c r="G79" s="427"/>
      <c r="H79" s="427"/>
      <c r="I79" s="427"/>
      <c r="J79" s="431"/>
    </row>
    <row r="80" spans="1:10" ht="23.25" customHeight="1">
      <c r="A80" s="46" t="s">
        <v>187</v>
      </c>
      <c r="B80" s="68" t="s">
        <v>80</v>
      </c>
      <c r="C80" s="69" t="s">
        <v>87</v>
      </c>
      <c r="D80" s="424"/>
      <c r="E80" s="429"/>
      <c r="F80" s="424"/>
      <c r="G80" s="424"/>
      <c r="H80" s="424"/>
      <c r="I80" s="425">
        <f>E80+F80+G80+H80</f>
        <v>0</v>
      </c>
      <c r="J80" s="426">
        <f>D80-I80</f>
        <v>0</v>
      </c>
    </row>
    <row r="81" spans="1:10" ht="14.25" customHeight="1">
      <c r="A81" s="46" t="s">
        <v>88</v>
      </c>
      <c r="B81" s="70" t="s">
        <v>89</v>
      </c>
      <c r="C81" s="74" t="s">
        <v>90</v>
      </c>
      <c r="D81" s="424"/>
      <c r="E81" s="429"/>
      <c r="F81" s="424"/>
      <c r="G81" s="424"/>
      <c r="H81" s="424"/>
      <c r="I81" s="425">
        <f>E81+F81+G81+H81</f>
        <v>0</v>
      </c>
      <c r="J81" s="419">
        <f>D81-I81</f>
        <v>0</v>
      </c>
    </row>
    <row r="82" spans="1:10" ht="15" customHeight="1">
      <c r="A82" s="39" t="s">
        <v>91</v>
      </c>
      <c r="B82" s="70" t="s">
        <v>82</v>
      </c>
      <c r="C82" s="69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19">
        <f>D82-I82</f>
        <v>0</v>
      </c>
    </row>
    <row r="83" spans="1:10" ht="12.75" customHeight="1">
      <c r="A83" s="48" t="s">
        <v>20</v>
      </c>
      <c r="B83" s="65"/>
      <c r="C83" s="45"/>
      <c r="D83" s="427"/>
      <c r="E83" s="428"/>
      <c r="F83" s="427"/>
      <c r="G83" s="427"/>
      <c r="H83" s="427"/>
      <c r="I83" s="427"/>
      <c r="J83" s="431"/>
    </row>
    <row r="84" spans="1:10" ht="14.25" customHeight="1">
      <c r="A84" s="46" t="s">
        <v>93</v>
      </c>
      <c r="B84" s="68" t="s">
        <v>84</v>
      </c>
      <c r="C84" s="69" t="s">
        <v>94</v>
      </c>
      <c r="D84" s="424"/>
      <c r="E84" s="429"/>
      <c r="F84" s="424"/>
      <c r="G84" s="424"/>
      <c r="H84" s="424"/>
      <c r="I84" s="425">
        <f>E84+F84+G84+H84</f>
        <v>0</v>
      </c>
      <c r="J84" s="426">
        <f>D84-I84</f>
        <v>0</v>
      </c>
    </row>
    <row r="85" spans="1:10" ht="23.25" customHeight="1">
      <c r="A85" s="46" t="s">
        <v>188</v>
      </c>
      <c r="B85" s="68" t="s">
        <v>95</v>
      </c>
      <c r="C85" s="69" t="s">
        <v>96</v>
      </c>
      <c r="D85" s="424"/>
      <c r="E85" s="429"/>
      <c r="F85" s="424"/>
      <c r="G85" s="424"/>
      <c r="H85" s="424"/>
      <c r="I85" s="425">
        <f>E85+F85+G85+H85</f>
        <v>0</v>
      </c>
      <c r="J85" s="419">
        <f>D85-I85</f>
        <v>0</v>
      </c>
    </row>
    <row r="86" spans="1:10" ht="15" customHeight="1">
      <c r="A86" s="50" t="s">
        <v>97</v>
      </c>
      <c r="B86" s="70" t="s">
        <v>86</v>
      </c>
      <c r="C86" s="74" t="s">
        <v>98</v>
      </c>
      <c r="D86" s="418">
        <v>120445.93</v>
      </c>
      <c r="E86" s="429">
        <v>42579.93</v>
      </c>
      <c r="F86" s="424"/>
      <c r="G86" s="424">
        <v>77866</v>
      </c>
      <c r="H86" s="424"/>
      <c r="I86" s="425">
        <f>E86+F86+G86+H86</f>
        <v>120445.93</v>
      </c>
      <c r="J86" s="419">
        <f>D86-I86</f>
        <v>0</v>
      </c>
    </row>
    <row r="87" spans="1:10" ht="16.5" customHeight="1">
      <c r="A87" s="39" t="s">
        <v>189</v>
      </c>
      <c r="B87" s="68" t="s">
        <v>92</v>
      </c>
      <c r="C87" s="69" t="s">
        <v>106</v>
      </c>
      <c r="D87" s="425">
        <f>D89+D90+D91+D92</f>
        <v>2735428.75</v>
      </c>
      <c r="E87" s="425">
        <f>E89+E90+E91+E92</f>
        <v>2720157.72</v>
      </c>
      <c r="F87" s="425">
        <f>F89+F90+F91+F92</f>
        <v>0</v>
      </c>
      <c r="G87" s="425">
        <f>G89+G90+G91+G92</f>
        <v>15271.029999999999</v>
      </c>
      <c r="H87" s="425">
        <f>H89+H90+H91+H92</f>
        <v>0</v>
      </c>
      <c r="I87" s="425">
        <f>E87+F87+G87+H87</f>
        <v>2735428.75</v>
      </c>
      <c r="J87" s="419">
        <f>D87-I87</f>
        <v>0</v>
      </c>
    </row>
    <row r="88" spans="1:10" ht="11.25" customHeight="1">
      <c r="A88" s="48" t="s">
        <v>20</v>
      </c>
      <c r="B88" s="65"/>
      <c r="C88" s="45"/>
      <c r="D88" s="427"/>
      <c r="E88" s="428"/>
      <c r="F88" s="427"/>
      <c r="G88" s="427"/>
      <c r="H88" s="427"/>
      <c r="I88" s="427"/>
      <c r="J88" s="431"/>
    </row>
    <row r="89" spans="1:10" ht="13.5" customHeight="1">
      <c r="A89" s="75" t="s">
        <v>190</v>
      </c>
      <c r="B89" s="68" t="s">
        <v>101</v>
      </c>
      <c r="C89" s="69" t="s">
        <v>107</v>
      </c>
      <c r="D89" s="424">
        <v>2237585.59</v>
      </c>
      <c r="E89" s="429">
        <v>2230013.56</v>
      </c>
      <c r="F89" s="424"/>
      <c r="G89" s="424">
        <v>7572.03</v>
      </c>
      <c r="H89" s="424"/>
      <c r="I89" s="425">
        <f>E89+F89+G89+H89</f>
        <v>2237585.59</v>
      </c>
      <c r="J89" s="426">
        <f>D89-I89</f>
        <v>0</v>
      </c>
    </row>
    <row r="90" spans="1:10" ht="13.5" customHeight="1">
      <c r="A90" s="75" t="s">
        <v>191</v>
      </c>
      <c r="B90" s="68" t="s">
        <v>94</v>
      </c>
      <c r="C90" s="69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19">
        <f>D90-I90</f>
        <v>0</v>
      </c>
    </row>
    <row r="91" spans="1:10" ht="13.5" customHeight="1">
      <c r="A91" s="75" t="s">
        <v>192</v>
      </c>
      <c r="B91" s="68" t="s">
        <v>96</v>
      </c>
      <c r="C91" s="69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19">
        <f>D91-I91</f>
        <v>0</v>
      </c>
    </row>
    <row r="92" spans="1:10" ht="13.5" customHeight="1">
      <c r="A92" s="75" t="s">
        <v>193</v>
      </c>
      <c r="B92" s="70" t="s">
        <v>103</v>
      </c>
      <c r="C92" s="69" t="s">
        <v>113</v>
      </c>
      <c r="D92" s="424">
        <v>497843.16</v>
      </c>
      <c r="E92" s="429">
        <v>490144.16</v>
      </c>
      <c r="F92" s="424"/>
      <c r="G92" s="424">
        <v>7699</v>
      </c>
      <c r="H92" s="424"/>
      <c r="I92" s="425">
        <f>E92+F92+G92+H92</f>
        <v>497843.16</v>
      </c>
      <c r="J92" s="419">
        <f>D92-I92</f>
        <v>0</v>
      </c>
    </row>
    <row r="93" spans="1:10" ht="15" customHeight="1">
      <c r="A93" s="39" t="s">
        <v>194</v>
      </c>
      <c r="B93" s="68" t="s">
        <v>100</v>
      </c>
      <c r="C93" s="69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19">
        <f>D93-I93</f>
        <v>0</v>
      </c>
    </row>
    <row r="94" spans="1:10" ht="11.25" customHeight="1">
      <c r="A94" s="76" t="s">
        <v>196</v>
      </c>
      <c r="B94" s="65"/>
      <c r="C94" s="45"/>
      <c r="D94" s="427"/>
      <c r="E94" s="428"/>
      <c r="F94" s="427"/>
      <c r="G94" s="427"/>
      <c r="H94" s="427"/>
      <c r="I94" s="427"/>
      <c r="J94" s="431"/>
    </row>
    <row r="95" spans="1:10" ht="14.25" customHeight="1">
      <c r="A95" s="75" t="s">
        <v>197</v>
      </c>
      <c r="B95" s="68" t="s">
        <v>102</v>
      </c>
      <c r="C95" s="69" t="s">
        <v>117</v>
      </c>
      <c r="D95" s="424"/>
      <c r="E95" s="429"/>
      <c r="F95" s="424"/>
      <c r="G95" s="424"/>
      <c r="H95" s="424"/>
      <c r="I95" s="425">
        <f>E95+F95+G95+H95</f>
        <v>0</v>
      </c>
      <c r="J95" s="426">
        <f>D95-I95</f>
        <v>0</v>
      </c>
    </row>
    <row r="96" spans="1:10" ht="14.25" customHeight="1">
      <c r="A96" s="75" t="s">
        <v>198</v>
      </c>
      <c r="B96" s="68" t="s">
        <v>104</v>
      </c>
      <c r="C96" s="69" t="s">
        <v>119</v>
      </c>
      <c r="D96" s="424"/>
      <c r="E96" s="429"/>
      <c r="F96" s="424"/>
      <c r="G96" s="424"/>
      <c r="H96" s="424"/>
      <c r="I96" s="425">
        <f>E96+F96+G96+H96</f>
        <v>0</v>
      </c>
      <c r="J96" s="419">
        <f>D96-I96</f>
        <v>0</v>
      </c>
    </row>
    <row r="97" spans="1:10" ht="14.25" customHeight="1" thickBot="1">
      <c r="A97" s="52" t="s">
        <v>199</v>
      </c>
      <c r="B97" s="72" t="s">
        <v>105</v>
      </c>
      <c r="C97" s="73" t="s">
        <v>123</v>
      </c>
      <c r="D97" s="436"/>
      <c r="E97" s="441"/>
      <c r="F97" s="436"/>
      <c r="G97" s="436"/>
      <c r="H97" s="436"/>
      <c r="I97" s="437">
        <f>E97+F97+G97+H97</f>
        <v>0</v>
      </c>
      <c r="J97" s="442">
        <f>D97-I97</f>
        <v>0</v>
      </c>
    </row>
    <row r="98" spans="1:10" ht="15" customHeight="1" thickBot="1">
      <c r="A98" s="78" t="s">
        <v>200</v>
      </c>
      <c r="B98" s="79">
        <v>450</v>
      </c>
      <c r="C98" s="79" t="s">
        <v>168</v>
      </c>
      <c r="D98" s="443">
        <f>D18-D49</f>
        <v>-6313587.969999999</v>
      </c>
      <c r="E98" s="443">
        <f>E18-E49</f>
        <v>-11962408.04</v>
      </c>
      <c r="F98" s="443">
        <f>F18-F49</f>
        <v>0</v>
      </c>
      <c r="G98" s="443">
        <f>G18-G49</f>
        <v>9128240.64</v>
      </c>
      <c r="H98" s="443">
        <f>H18-H49</f>
        <v>0</v>
      </c>
      <c r="I98" s="443">
        <f>E98+F98+G98+H98</f>
        <v>-2834167.3999999985</v>
      </c>
      <c r="J98" s="444" t="s">
        <v>201</v>
      </c>
    </row>
    <row r="99" spans="3:10" ht="13.5">
      <c r="C99" s="22"/>
      <c r="E99" s="15"/>
      <c r="F99" s="15"/>
      <c r="G99" s="15"/>
      <c r="H99" s="15"/>
      <c r="J99" s="80"/>
    </row>
    <row r="100" spans="1:10" ht="13.5" customHeight="1">
      <c r="A100" s="56"/>
      <c r="B100" s="81"/>
      <c r="C100" s="22" t="s">
        <v>202</v>
      </c>
      <c r="D100" s="82"/>
      <c r="E100" s="58"/>
      <c r="F100" s="58"/>
      <c r="G100" s="58"/>
      <c r="H100" s="58"/>
      <c r="I100" s="58"/>
      <c r="J100" s="494" t="s">
        <v>265</v>
      </c>
    </row>
    <row r="101" spans="1:10" ht="12.75">
      <c r="A101" s="18"/>
      <c r="B101" s="59"/>
      <c r="C101" s="59"/>
      <c r="D101" s="60"/>
      <c r="E101" s="60"/>
      <c r="F101" s="61"/>
      <c r="G101" s="61"/>
      <c r="H101" s="60"/>
      <c r="I101" s="28"/>
      <c r="J101" s="60"/>
    </row>
    <row r="102" spans="1:10" ht="14.25" customHeight="1">
      <c r="A102" s="599" t="s">
        <v>99</v>
      </c>
      <c r="B102" s="599" t="s">
        <v>3</v>
      </c>
      <c r="C102" s="599" t="s">
        <v>4</v>
      </c>
      <c r="D102" s="601" t="s">
        <v>296</v>
      </c>
      <c r="E102" s="603" t="s">
        <v>158</v>
      </c>
      <c r="F102" s="604"/>
      <c r="G102" s="604"/>
      <c r="H102" s="604"/>
      <c r="I102" s="605"/>
      <c r="J102" s="601" t="s">
        <v>299</v>
      </c>
    </row>
    <row r="103" spans="1:10" ht="23.25" customHeight="1">
      <c r="A103" s="608"/>
      <c r="B103" s="600"/>
      <c r="C103" s="600"/>
      <c r="D103" s="602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2"/>
    </row>
    <row r="104" spans="1:10" ht="11.25" customHeight="1" thickBot="1">
      <c r="A104" s="33">
        <v>1</v>
      </c>
      <c r="B104" s="5">
        <v>2</v>
      </c>
      <c r="C104" s="5">
        <v>3</v>
      </c>
      <c r="D104" s="34" t="s">
        <v>161</v>
      </c>
      <c r="E104" s="35" t="s">
        <v>162</v>
      </c>
      <c r="F104" s="34" t="s">
        <v>5</v>
      </c>
      <c r="G104" s="34" t="s">
        <v>6</v>
      </c>
      <c r="H104" s="34" t="s">
        <v>163</v>
      </c>
      <c r="I104" s="34" t="s">
        <v>164</v>
      </c>
      <c r="J104" s="34" t="s">
        <v>139</v>
      </c>
    </row>
    <row r="105" spans="1:10" ht="27" customHeight="1">
      <c r="A105" s="83" t="s">
        <v>246</v>
      </c>
      <c r="B105" s="84" t="s">
        <v>195</v>
      </c>
      <c r="C105" s="85"/>
      <c r="D105" s="445">
        <f>D107+D114+D119</f>
        <v>6313587.97</v>
      </c>
      <c r="E105" s="445">
        <f>E107+E114+E119+E122+E136</f>
        <v>11962408.04</v>
      </c>
      <c r="F105" s="445">
        <f>F107+F114+F119+F122+F136</f>
        <v>0</v>
      </c>
      <c r="G105" s="445">
        <f>G107+G114+G119+G122+G136</f>
        <v>-9128240.64</v>
      </c>
      <c r="H105" s="445">
        <f>H107+H114</f>
        <v>0</v>
      </c>
      <c r="I105" s="445">
        <f>E105+F105+G105+H105</f>
        <v>2834167.3999999985</v>
      </c>
      <c r="J105" s="417">
        <f>D105-I105</f>
        <v>3479420.570000001</v>
      </c>
    </row>
    <row r="106" spans="1:10" ht="11.25" customHeight="1">
      <c r="A106" s="86" t="s">
        <v>20</v>
      </c>
      <c r="B106" s="43"/>
      <c r="C106" s="44"/>
      <c r="D106" s="427"/>
      <c r="E106" s="428"/>
      <c r="F106" s="427"/>
      <c r="G106" s="427"/>
      <c r="H106" s="427"/>
      <c r="I106" s="427"/>
      <c r="J106" s="431"/>
    </row>
    <row r="107" spans="1:10" ht="13.5" customHeight="1">
      <c r="A107" s="87" t="s">
        <v>203</v>
      </c>
      <c r="B107" s="88" t="s">
        <v>117</v>
      </c>
      <c r="C107" s="89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1.25" customHeight="1">
      <c r="A108" s="90" t="s">
        <v>32</v>
      </c>
      <c r="B108" s="65"/>
      <c r="C108" s="45"/>
      <c r="D108" s="427"/>
      <c r="E108" s="428"/>
      <c r="F108" s="427"/>
      <c r="G108" s="427"/>
      <c r="H108" s="427"/>
      <c r="I108" s="427"/>
      <c r="J108" s="431"/>
    </row>
    <row r="109" spans="1:10" ht="13.5" customHeight="1">
      <c r="A109" s="91" t="s">
        <v>271</v>
      </c>
      <c r="B109" s="88" t="s">
        <v>125</v>
      </c>
      <c r="C109" s="89" t="s">
        <v>29</v>
      </c>
      <c r="D109" s="429"/>
      <c r="E109" s="429"/>
      <c r="F109" s="429"/>
      <c r="G109" s="424"/>
      <c r="H109" s="424"/>
      <c r="I109" s="425">
        <f aca="true" t="shared" si="4" ref="I109:I114">E109+F109+G109+H109</f>
        <v>0</v>
      </c>
      <c r="J109" s="426">
        <f aca="true" t="shared" si="5" ref="J109:J114">D109-I109</f>
        <v>0</v>
      </c>
    </row>
    <row r="110" spans="1:10" s="95" customFormat="1" ht="13.5" customHeight="1">
      <c r="A110" s="92" t="s">
        <v>204</v>
      </c>
      <c r="B110" s="93" t="s">
        <v>205</v>
      </c>
      <c r="C110" s="94" t="s">
        <v>122</v>
      </c>
      <c r="D110" s="446"/>
      <c r="E110" s="446"/>
      <c r="F110" s="446"/>
      <c r="G110" s="447"/>
      <c r="H110" s="447"/>
      <c r="I110" s="425">
        <f t="shared" si="4"/>
        <v>0</v>
      </c>
      <c r="J110" s="419">
        <f t="shared" si="5"/>
        <v>0</v>
      </c>
    </row>
    <row r="111" spans="1:10" s="95" customFormat="1" ht="13.5" customHeight="1">
      <c r="A111" s="92" t="s">
        <v>206</v>
      </c>
      <c r="B111" s="96" t="s">
        <v>207</v>
      </c>
      <c r="C111" s="94" t="s">
        <v>121</v>
      </c>
      <c r="D111" s="446"/>
      <c r="E111" s="446"/>
      <c r="F111" s="446"/>
      <c r="G111" s="447"/>
      <c r="H111" s="447"/>
      <c r="I111" s="425">
        <f t="shared" si="4"/>
        <v>0</v>
      </c>
      <c r="J111" s="419">
        <f t="shared" si="5"/>
        <v>0</v>
      </c>
    </row>
    <row r="112" spans="1:10" s="95" customFormat="1" ht="13.5" customHeight="1">
      <c r="A112" s="92" t="s">
        <v>208</v>
      </c>
      <c r="B112" s="93" t="s">
        <v>209</v>
      </c>
      <c r="C112" s="94" t="s">
        <v>126</v>
      </c>
      <c r="D112" s="446"/>
      <c r="E112" s="446"/>
      <c r="F112" s="446"/>
      <c r="G112" s="447"/>
      <c r="H112" s="447"/>
      <c r="I112" s="425">
        <f t="shared" si="4"/>
        <v>0</v>
      </c>
      <c r="J112" s="419">
        <f t="shared" si="5"/>
        <v>0</v>
      </c>
    </row>
    <row r="113" spans="1:10" s="95" customFormat="1" ht="13.5" customHeight="1">
      <c r="A113" s="92" t="s">
        <v>272</v>
      </c>
      <c r="B113" s="93" t="s">
        <v>211</v>
      </c>
      <c r="C113" s="94" t="s">
        <v>127</v>
      </c>
      <c r="D113" s="446"/>
      <c r="E113" s="446"/>
      <c r="F113" s="446"/>
      <c r="G113" s="447"/>
      <c r="H113" s="447"/>
      <c r="I113" s="425">
        <f t="shared" si="4"/>
        <v>0</v>
      </c>
      <c r="J113" s="419">
        <f t="shared" si="5"/>
        <v>0</v>
      </c>
    </row>
    <row r="114" spans="1:10" s="95" customFormat="1" ht="14.25" customHeight="1">
      <c r="A114" s="97" t="s">
        <v>212</v>
      </c>
      <c r="B114" s="96" t="s">
        <v>118</v>
      </c>
      <c r="C114" s="94"/>
      <c r="D114" s="430">
        <f>D116+D117+D118</f>
        <v>0</v>
      </c>
      <c r="E114" s="430">
        <f>E116+E117+E118</f>
        <v>0</v>
      </c>
      <c r="F114" s="430">
        <f>F116+F117+F118</f>
        <v>0</v>
      </c>
      <c r="G114" s="430">
        <f>G116+G117+G118</f>
        <v>0</v>
      </c>
      <c r="H114" s="430">
        <f>H116+H117+H118</f>
        <v>0</v>
      </c>
      <c r="I114" s="425">
        <f t="shared" si="4"/>
        <v>0</v>
      </c>
      <c r="J114" s="419">
        <f t="shared" si="5"/>
        <v>0</v>
      </c>
    </row>
    <row r="115" spans="1:10" s="95" customFormat="1" ht="12.75" customHeight="1">
      <c r="A115" s="90" t="s">
        <v>32</v>
      </c>
      <c r="B115" s="43"/>
      <c r="C115" s="44"/>
      <c r="D115" s="427"/>
      <c r="E115" s="428"/>
      <c r="F115" s="427"/>
      <c r="G115" s="427"/>
      <c r="H115" s="427"/>
      <c r="I115" s="427"/>
      <c r="J115" s="431"/>
    </row>
    <row r="116" spans="1:10" ht="14.25" customHeight="1">
      <c r="A116" s="98" t="s">
        <v>271</v>
      </c>
      <c r="B116" s="88" t="s">
        <v>213</v>
      </c>
      <c r="C116" s="89" t="s">
        <v>29</v>
      </c>
      <c r="D116" s="429"/>
      <c r="E116" s="429"/>
      <c r="F116" s="429"/>
      <c r="G116" s="424"/>
      <c r="H116" s="424"/>
      <c r="I116" s="425">
        <f>E116+F116+G116+H116</f>
        <v>0</v>
      </c>
      <c r="J116" s="426">
        <f>D116-I116</f>
        <v>0</v>
      </c>
    </row>
    <row r="117" spans="1:10" s="95" customFormat="1" ht="14.25" customHeight="1">
      <c r="A117" s="100" t="s">
        <v>208</v>
      </c>
      <c r="B117" s="96" t="s">
        <v>138</v>
      </c>
      <c r="C117" s="94" t="s">
        <v>128</v>
      </c>
      <c r="D117" s="446"/>
      <c r="E117" s="446"/>
      <c r="F117" s="446"/>
      <c r="G117" s="447"/>
      <c r="H117" s="447"/>
      <c r="I117" s="425">
        <f>E117+F117+G117+H117</f>
        <v>0</v>
      </c>
      <c r="J117" s="419">
        <f>D117-I117</f>
        <v>0</v>
      </c>
    </row>
    <row r="118" spans="1:10" s="95" customFormat="1" ht="14.25" customHeight="1">
      <c r="A118" s="100" t="s">
        <v>210</v>
      </c>
      <c r="B118" s="93" t="s">
        <v>214</v>
      </c>
      <c r="C118" s="94" t="s">
        <v>129</v>
      </c>
      <c r="D118" s="446"/>
      <c r="E118" s="446"/>
      <c r="F118" s="446"/>
      <c r="G118" s="447"/>
      <c r="H118" s="447"/>
      <c r="I118" s="425">
        <f>E118+F118+G118+H118</f>
        <v>0</v>
      </c>
      <c r="J118" s="419">
        <f>D118-I118</f>
        <v>0</v>
      </c>
    </row>
    <row r="119" spans="1:10" ht="15" customHeight="1">
      <c r="A119" s="97" t="s">
        <v>215</v>
      </c>
      <c r="B119" s="101" t="s">
        <v>216</v>
      </c>
      <c r="C119" s="89" t="s">
        <v>168</v>
      </c>
      <c r="D119" s="429">
        <v>6313587.97</v>
      </c>
      <c r="E119" s="430">
        <f>E120+E121</f>
        <v>2834167.3999999985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I120+I121</f>
        <v>2834167.400000006</v>
      </c>
      <c r="J119" s="419">
        <f>D119-I119</f>
        <v>3479420.569999994</v>
      </c>
    </row>
    <row r="120" spans="1:10" ht="14.25" customHeight="1">
      <c r="A120" s="99" t="s">
        <v>217</v>
      </c>
      <c r="B120" s="101" t="s">
        <v>126</v>
      </c>
      <c r="C120" s="89" t="s">
        <v>115</v>
      </c>
      <c r="D120" s="448" t="s">
        <v>201</v>
      </c>
      <c r="E120" s="429">
        <v>-15692454.05</v>
      </c>
      <c r="F120" s="429"/>
      <c r="G120" s="424">
        <v>-21839159.36</v>
      </c>
      <c r="H120" s="424"/>
      <c r="I120" s="425">
        <f>E120+F120+G120</f>
        <v>-37531613.41</v>
      </c>
      <c r="J120" s="449" t="s">
        <v>201</v>
      </c>
    </row>
    <row r="121" spans="1:10" ht="14.25" customHeight="1">
      <c r="A121" s="99" t="s">
        <v>218</v>
      </c>
      <c r="B121" s="101" t="s">
        <v>128</v>
      </c>
      <c r="C121" s="89" t="s">
        <v>116</v>
      </c>
      <c r="D121" s="448" t="s">
        <v>201</v>
      </c>
      <c r="E121" s="429">
        <v>18526621.45</v>
      </c>
      <c r="F121" s="429"/>
      <c r="G121" s="424">
        <v>21839159.36</v>
      </c>
      <c r="H121" s="424"/>
      <c r="I121" s="425">
        <f>E121+F121+G121</f>
        <v>40365780.81</v>
      </c>
      <c r="J121" s="449" t="s">
        <v>201</v>
      </c>
    </row>
    <row r="122" spans="1:10" ht="24" customHeight="1">
      <c r="A122" s="97" t="s">
        <v>219</v>
      </c>
      <c r="B122" s="102" t="s">
        <v>130</v>
      </c>
      <c r="C122" s="89" t="s">
        <v>168</v>
      </c>
      <c r="D122" s="416">
        <f aca="true" t="shared" si="6" ref="D122:I122">D124+D125</f>
        <v>0</v>
      </c>
      <c r="E122" s="416">
        <f t="shared" si="6"/>
        <v>9128240.64</v>
      </c>
      <c r="F122" s="416">
        <f t="shared" si="6"/>
        <v>0</v>
      </c>
      <c r="G122" s="416">
        <f t="shared" si="6"/>
        <v>-9128240.64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86" t="s">
        <v>20</v>
      </c>
      <c r="B123" s="65"/>
      <c r="C123" s="45"/>
      <c r="D123" s="451"/>
      <c r="E123" s="428"/>
      <c r="F123" s="427"/>
      <c r="G123" s="427"/>
      <c r="H123" s="452"/>
      <c r="I123" s="427"/>
      <c r="J123" s="453"/>
    </row>
    <row r="124" spans="1:10" ht="13.5" customHeight="1">
      <c r="A124" s="98" t="s">
        <v>220</v>
      </c>
      <c r="B124" s="88" t="s">
        <v>221</v>
      </c>
      <c r="C124" s="103" t="s">
        <v>115</v>
      </c>
      <c r="D124" s="429"/>
      <c r="E124" s="455">
        <v>15483700</v>
      </c>
      <c r="F124" s="456"/>
      <c r="G124" s="455">
        <v>6355459.36</v>
      </c>
      <c r="H124" s="424"/>
      <c r="I124" s="425">
        <f>E124+F124+G124</f>
        <v>21839159.36</v>
      </c>
      <c r="J124" s="457" t="s">
        <v>168</v>
      </c>
    </row>
    <row r="125" spans="1:10" ht="13.5" customHeight="1" thickBot="1">
      <c r="A125" s="99" t="s">
        <v>222</v>
      </c>
      <c r="B125" s="109" t="s">
        <v>223</v>
      </c>
      <c r="C125" s="110" t="s">
        <v>116</v>
      </c>
      <c r="D125" s="441"/>
      <c r="E125" s="436">
        <v>-6355459.36</v>
      </c>
      <c r="F125" s="441"/>
      <c r="G125" s="436">
        <v>-15483700</v>
      </c>
      <c r="H125" s="436"/>
      <c r="I125" s="437">
        <f>E125+F125+G125</f>
        <v>-21839159.36</v>
      </c>
      <c r="J125" s="462" t="s">
        <v>168</v>
      </c>
    </row>
    <row r="126" spans="3:8" ht="12" customHeight="1">
      <c r="C126" s="22"/>
      <c r="E126" s="15"/>
      <c r="F126" s="15"/>
      <c r="G126" s="15"/>
      <c r="H126" s="15"/>
    </row>
    <row r="127" spans="1:10" ht="14.25" customHeight="1">
      <c r="A127" s="56"/>
      <c r="B127" s="81"/>
      <c r="C127" s="81"/>
      <c r="D127" s="82"/>
      <c r="E127" s="58"/>
      <c r="F127" s="58"/>
      <c r="G127" s="58"/>
      <c r="H127" s="58"/>
      <c r="I127" s="80"/>
      <c r="J127" s="494" t="s">
        <v>266</v>
      </c>
    </row>
    <row r="128" spans="1:10" ht="9.75" customHeight="1">
      <c r="A128" s="18"/>
      <c r="B128" s="59"/>
      <c r="C128" s="59"/>
      <c r="D128" s="60"/>
      <c r="E128" s="60"/>
      <c r="F128" s="61"/>
      <c r="G128" s="61"/>
      <c r="H128" s="60"/>
      <c r="I128" s="28"/>
      <c r="J128" s="60"/>
    </row>
    <row r="129" spans="1:10" ht="14.25" customHeight="1">
      <c r="A129" s="599" t="s">
        <v>99</v>
      </c>
      <c r="B129" s="599" t="s">
        <v>3</v>
      </c>
      <c r="C129" s="599" t="s">
        <v>4</v>
      </c>
      <c r="D129" s="601" t="s">
        <v>296</v>
      </c>
      <c r="E129" s="603" t="s">
        <v>158</v>
      </c>
      <c r="F129" s="604"/>
      <c r="G129" s="604"/>
      <c r="H129" s="604"/>
      <c r="I129" s="605"/>
      <c r="J129" s="601" t="s">
        <v>299</v>
      </c>
    </row>
    <row r="130" spans="1:10" ht="23.25" customHeight="1">
      <c r="A130" s="608"/>
      <c r="B130" s="600"/>
      <c r="C130" s="600"/>
      <c r="D130" s="602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2"/>
    </row>
    <row r="131" spans="1:10" ht="11.25" customHeight="1" thickBot="1">
      <c r="A131" s="33">
        <v>1</v>
      </c>
      <c r="B131" s="5">
        <v>2</v>
      </c>
      <c r="C131" s="5">
        <v>3</v>
      </c>
      <c r="D131" s="34" t="s">
        <v>161</v>
      </c>
      <c r="E131" s="35" t="s">
        <v>162</v>
      </c>
      <c r="F131" s="34" t="s">
        <v>5</v>
      </c>
      <c r="G131" s="34" t="s">
        <v>6</v>
      </c>
      <c r="H131" s="34" t="s">
        <v>163</v>
      </c>
      <c r="I131" s="34" t="s">
        <v>164</v>
      </c>
      <c r="J131" s="34" t="s">
        <v>139</v>
      </c>
    </row>
    <row r="132" spans="1:10" ht="15" customHeight="1">
      <c r="A132" s="105" t="s">
        <v>224</v>
      </c>
      <c r="B132" s="102" t="s">
        <v>129</v>
      </c>
      <c r="C132" s="106" t="s">
        <v>168</v>
      </c>
      <c r="D132" s="450" t="s">
        <v>168</v>
      </c>
      <c r="E132" s="450" t="s">
        <v>168</v>
      </c>
      <c r="F132" s="450" t="s">
        <v>168</v>
      </c>
      <c r="G132" s="450" t="s">
        <v>168</v>
      </c>
      <c r="H132" s="450" t="s">
        <v>168</v>
      </c>
      <c r="I132" s="450" t="s">
        <v>168</v>
      </c>
      <c r="J132" s="460" t="s">
        <v>168</v>
      </c>
    </row>
    <row r="133" spans="1:10" ht="12.75" customHeight="1">
      <c r="A133" s="48" t="s">
        <v>20</v>
      </c>
      <c r="B133" s="43"/>
      <c r="C133" s="44"/>
      <c r="D133" s="451"/>
      <c r="E133" s="458"/>
      <c r="F133" s="451"/>
      <c r="G133" s="451"/>
      <c r="H133" s="451"/>
      <c r="I133" s="451"/>
      <c r="J133" s="461"/>
    </row>
    <row r="134" spans="1:10" ht="23.25" customHeight="1">
      <c r="A134" s="107" t="s">
        <v>225</v>
      </c>
      <c r="B134" s="88" t="s">
        <v>226</v>
      </c>
      <c r="C134" s="103"/>
      <c r="D134" s="454" t="s">
        <v>168</v>
      </c>
      <c r="E134" s="454" t="s">
        <v>168</v>
      </c>
      <c r="F134" s="454" t="s">
        <v>168</v>
      </c>
      <c r="G134" s="454" t="s">
        <v>168</v>
      </c>
      <c r="H134" s="454" t="s">
        <v>168</v>
      </c>
      <c r="I134" s="454" t="s">
        <v>168</v>
      </c>
      <c r="J134" s="457" t="s">
        <v>168</v>
      </c>
    </row>
    <row r="135" spans="1:10" ht="23.25" customHeight="1">
      <c r="A135" s="107" t="s">
        <v>227</v>
      </c>
      <c r="B135" s="101" t="s">
        <v>228</v>
      </c>
      <c r="C135" s="104"/>
      <c r="D135" s="450" t="s">
        <v>168</v>
      </c>
      <c r="E135" s="450" t="s">
        <v>168</v>
      </c>
      <c r="F135" s="450" t="s">
        <v>168</v>
      </c>
      <c r="G135" s="450" t="s">
        <v>168</v>
      </c>
      <c r="H135" s="450" t="s">
        <v>168</v>
      </c>
      <c r="I135" s="450" t="s">
        <v>168</v>
      </c>
      <c r="J135" s="449" t="s">
        <v>168</v>
      </c>
    </row>
    <row r="136" spans="1:10" ht="23.25" customHeight="1">
      <c r="A136" s="105" t="s">
        <v>229</v>
      </c>
      <c r="B136" s="102" t="s">
        <v>131</v>
      </c>
      <c r="C136" s="106" t="s">
        <v>168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.75" customHeight="1">
      <c r="A137" s="48" t="s">
        <v>20</v>
      </c>
      <c r="B137" s="43"/>
      <c r="C137" s="44"/>
      <c r="D137" s="451"/>
      <c r="E137" s="428"/>
      <c r="F137" s="427"/>
      <c r="G137" s="427"/>
      <c r="H137" s="459"/>
      <c r="I137" s="427"/>
      <c r="J137" s="427"/>
    </row>
    <row r="138" spans="1:10" ht="23.25" customHeight="1">
      <c r="A138" s="107" t="s">
        <v>230</v>
      </c>
      <c r="B138" s="88" t="s">
        <v>231</v>
      </c>
      <c r="C138" s="103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3.25" customHeight="1" thickBot="1">
      <c r="A139" s="108" t="s">
        <v>232</v>
      </c>
      <c r="B139" s="109" t="s">
        <v>233</v>
      </c>
      <c r="C139" s="110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111"/>
      <c r="B140" s="112"/>
      <c r="C140" s="112"/>
      <c r="D140" s="77"/>
      <c r="E140" s="77"/>
      <c r="F140" s="77"/>
      <c r="G140" s="77"/>
      <c r="H140" s="77"/>
      <c r="I140" s="77"/>
      <c r="J140" s="77"/>
    </row>
    <row r="141" spans="1:10" ht="19.5" customHeight="1">
      <c r="A141" s="113" t="s">
        <v>234</v>
      </c>
      <c r="B141" s="114"/>
      <c r="C141" s="114"/>
      <c r="D141" s="77"/>
      <c r="E141" s="115"/>
      <c r="F141" s="238" t="s">
        <v>235</v>
      </c>
      <c r="G141" s="77"/>
      <c r="H141" s="77"/>
      <c r="I141" s="77"/>
      <c r="J141" s="77"/>
    </row>
    <row r="142" spans="1:10" ht="9.75" customHeight="1">
      <c r="A142" s="14" t="s">
        <v>236</v>
      </c>
      <c r="B142" s="14"/>
      <c r="C142" s="14"/>
      <c r="D142" s="15"/>
      <c r="E142" s="116"/>
      <c r="F142" s="116" t="s">
        <v>237</v>
      </c>
      <c r="G142" s="116"/>
      <c r="H142" s="116"/>
      <c r="I142" s="116"/>
      <c r="J142" s="116"/>
    </row>
    <row r="143" spans="5:10" ht="12.75" customHeight="1">
      <c r="E143" s="116"/>
      <c r="F143" s="116"/>
      <c r="G143" s="113"/>
      <c r="H143" s="113"/>
      <c r="I143" s="116"/>
      <c r="J143" s="116"/>
    </row>
    <row r="144" spans="1:10" ht="12.75" customHeight="1">
      <c r="A144" s="14" t="s">
        <v>238</v>
      </c>
      <c r="B144" s="14"/>
      <c r="C144" s="14"/>
      <c r="D144" s="15"/>
      <c r="E144" s="116"/>
      <c r="F144" s="116"/>
      <c r="G144" s="116"/>
      <c r="H144" s="116"/>
      <c r="I144" s="116"/>
      <c r="J144" s="116"/>
    </row>
    <row r="145" spans="1:10" ht="9.75" customHeight="1">
      <c r="A145" s="14" t="s">
        <v>239</v>
      </c>
      <c r="B145" s="14"/>
      <c r="C145" s="14"/>
      <c r="D145" s="15"/>
      <c r="E145" s="116"/>
      <c r="F145" s="116"/>
      <c r="G145" s="116"/>
      <c r="H145" s="116"/>
      <c r="I145" s="116"/>
      <c r="J145" s="116"/>
    </row>
    <row r="146" spans="4:10" ht="18.75" customHeight="1">
      <c r="D146" s="487" t="s">
        <v>263</v>
      </c>
      <c r="E146" s="117"/>
      <c r="F146" s="117"/>
      <c r="G146" s="118"/>
      <c r="H146" s="59"/>
      <c r="I146" s="28"/>
      <c r="J146" s="29"/>
    </row>
    <row r="147" spans="4:8" ht="11.25" customHeight="1">
      <c r="D147" s="116"/>
      <c r="E147" s="116"/>
      <c r="F147" s="116"/>
      <c r="G147" s="117" t="s">
        <v>241</v>
      </c>
      <c r="H147" s="3"/>
    </row>
    <row r="148" spans="4:8" ht="17.25" customHeight="1">
      <c r="D148" s="119" t="s">
        <v>140</v>
      </c>
      <c r="E148" s="117"/>
      <c r="F148" s="117"/>
      <c r="G148" s="117"/>
      <c r="H148" s="3"/>
    </row>
    <row r="149" spans="4:8" ht="10.5" customHeight="1">
      <c r="D149" s="117" t="s">
        <v>242</v>
      </c>
      <c r="E149" s="117"/>
      <c r="F149" s="117"/>
      <c r="H149" s="3"/>
    </row>
    <row r="150" spans="1:9" ht="23.25" customHeight="1">
      <c r="A150" s="119" t="s">
        <v>133</v>
      </c>
      <c r="B150" s="4"/>
      <c r="C150" s="4"/>
      <c r="D150" s="4"/>
      <c r="E150" s="4"/>
      <c r="F150" s="4"/>
      <c r="G150" s="4"/>
      <c r="H150" s="4"/>
      <c r="I150" s="4"/>
    </row>
    <row r="151" spans="1:9" ht="12" customHeight="1">
      <c r="A151" s="120" t="s">
        <v>243</v>
      </c>
      <c r="B151" s="4"/>
      <c r="C151" s="121"/>
      <c r="D151" s="77"/>
      <c r="E151" s="77"/>
      <c r="F151" s="77"/>
      <c r="G151" s="4"/>
      <c r="H151" s="4"/>
      <c r="I151" s="4"/>
    </row>
    <row r="152" spans="1:9" ht="9.75" customHeight="1">
      <c r="A152" s="14"/>
      <c r="B152" s="14"/>
      <c r="C152" s="14"/>
      <c r="D152" s="15"/>
      <c r="E152" s="15"/>
      <c r="F152" s="14"/>
      <c r="G152" s="14"/>
      <c r="H152" s="122"/>
      <c r="I152" s="4"/>
    </row>
    <row r="153" spans="1:9" ht="13.5" customHeight="1">
      <c r="A153" s="14" t="s">
        <v>132</v>
      </c>
      <c r="B153" s="14"/>
      <c r="C153" s="14"/>
      <c r="D153" s="113"/>
      <c r="E153" s="123"/>
      <c r="F153" s="123"/>
      <c r="G153" s="123"/>
      <c r="H153" s="124"/>
      <c r="I153" s="124"/>
    </row>
  </sheetData>
  <sheetProtection sheet="1" objects="1" scenarios="1" formatCells="0" formatColumns="0" formatRows="0" pivotTables="0"/>
  <mergeCells count="32">
    <mergeCell ref="A102:A103"/>
    <mergeCell ref="B102:B103"/>
    <mergeCell ref="C102:C103"/>
    <mergeCell ref="D102:D103"/>
    <mergeCell ref="J102:J103"/>
    <mergeCell ref="E75:I75"/>
    <mergeCell ref="A75:A76"/>
    <mergeCell ref="B75:B76"/>
    <mergeCell ref="A129:A130"/>
    <mergeCell ref="J15:J16"/>
    <mergeCell ref="A46:A47"/>
    <mergeCell ref="B46:B47"/>
    <mergeCell ref="C46:C47"/>
    <mergeCell ref="D46:D47"/>
    <mergeCell ref="J46:J47"/>
    <mergeCell ref="E46:I46"/>
    <mergeCell ref="J129:J130"/>
    <mergeCell ref="J75:J76"/>
    <mergeCell ref="A2:H2"/>
    <mergeCell ref="A3:H3"/>
    <mergeCell ref="C15:C16"/>
    <mergeCell ref="B15:B16"/>
    <mergeCell ref="E15:I15"/>
    <mergeCell ref="A15:A16"/>
    <mergeCell ref="D15:D16"/>
    <mergeCell ref="B129:B130"/>
    <mergeCell ref="C129:C130"/>
    <mergeCell ref="D129:D130"/>
    <mergeCell ref="C75:C76"/>
    <mergeCell ref="D75:D76"/>
    <mergeCell ref="E102:I102"/>
    <mergeCell ref="E129:I129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33">
      <selection activeCell="C146" sqref="C146"/>
    </sheetView>
  </sheetViews>
  <sheetFormatPr defaultColWidth="10.28125" defaultRowHeight="12"/>
  <cols>
    <col min="1" max="1" width="46.8515625" style="150" customWidth="1"/>
    <col min="2" max="2" width="6.421875" style="150" customWidth="1"/>
    <col min="3" max="3" width="9.421875" style="150" customWidth="1"/>
    <col min="4" max="4" width="14.00390625" style="150" customWidth="1"/>
    <col min="5" max="9" width="14.00390625" style="153" customWidth="1"/>
    <col min="10" max="10" width="14.00390625" style="133" customWidth="1"/>
    <col min="11" max="16384" width="10.28125" style="133" customWidth="1"/>
  </cols>
  <sheetData>
    <row r="1" spans="9:10" ht="9.75" customHeight="1">
      <c r="I1" s="131"/>
      <c r="J1" s="132"/>
    </row>
    <row r="2" spans="1:10" ht="14.25" customHeight="1" thickBot="1">
      <c r="A2" s="609" t="s">
        <v>141</v>
      </c>
      <c r="B2" s="610"/>
      <c r="C2" s="610"/>
      <c r="D2" s="610"/>
      <c r="E2" s="610"/>
      <c r="F2" s="610"/>
      <c r="G2" s="610"/>
      <c r="H2" s="610"/>
      <c r="I2" s="130"/>
      <c r="J2" s="134" t="s">
        <v>0</v>
      </c>
    </row>
    <row r="3" spans="1:10" ht="13.5" customHeight="1">
      <c r="A3" s="611" t="s">
        <v>142</v>
      </c>
      <c r="B3" s="611"/>
      <c r="C3" s="611"/>
      <c r="D3" s="611"/>
      <c r="E3" s="611"/>
      <c r="F3" s="611"/>
      <c r="G3" s="611"/>
      <c r="H3" s="611"/>
      <c r="I3" s="135" t="s">
        <v>1</v>
      </c>
      <c r="J3" s="136" t="s">
        <v>143</v>
      </c>
    </row>
    <row r="4" spans="1:10" ht="11.25" customHeight="1">
      <c r="A4" s="397"/>
      <c r="B4" s="397"/>
      <c r="C4" s="398" t="s">
        <v>262</v>
      </c>
      <c r="D4" s="399" t="str">
        <f>OtDateTxt</f>
        <v>1 января 2014 г.</v>
      </c>
      <c r="E4" s="397"/>
      <c r="F4" s="397"/>
      <c r="G4" s="397"/>
      <c r="H4" s="397"/>
      <c r="I4" s="135" t="s">
        <v>2</v>
      </c>
      <c r="J4" s="400">
        <f>OtDate</f>
        <v>41640</v>
      </c>
    </row>
    <row r="5" spans="1:10" s="140" customFormat="1" ht="14.25" customHeight="1">
      <c r="A5" s="501" t="s">
        <v>144</v>
      </c>
      <c r="B5" s="401" t="str">
        <f>OtUch</f>
        <v>МБОУ лицей</v>
      </c>
      <c r="C5" s="137"/>
      <c r="D5" s="137"/>
      <c r="E5" s="138"/>
      <c r="F5" s="138"/>
      <c r="G5" s="138"/>
      <c r="H5" s="138"/>
      <c r="I5" s="139" t="s">
        <v>145</v>
      </c>
      <c r="J5" s="402" t="str">
        <f>OkpoUc</f>
        <v>                    </v>
      </c>
    </row>
    <row r="6" spans="1:10" s="140" customFormat="1" ht="14.25" customHeight="1">
      <c r="A6" s="501" t="s">
        <v>146</v>
      </c>
      <c r="B6" s="137"/>
      <c r="C6" s="137"/>
      <c r="D6" s="137"/>
      <c r="E6" s="138"/>
      <c r="F6" s="138"/>
      <c r="G6" s="138"/>
      <c r="H6" s="138"/>
      <c r="I6" s="139"/>
      <c r="J6" s="402"/>
    </row>
    <row r="7" spans="1:10" s="140" customFormat="1" ht="14.25" customHeight="1">
      <c r="A7" s="501" t="s">
        <v>147</v>
      </c>
      <c r="B7" s="401" t="str">
        <f>OtOrg</f>
        <v>Управление образования Администрации города Лобня</v>
      </c>
      <c r="C7" s="137"/>
      <c r="D7" s="137"/>
      <c r="E7" s="138"/>
      <c r="F7" s="138"/>
      <c r="G7" s="138"/>
      <c r="H7" s="138"/>
      <c r="I7" s="141" t="s">
        <v>148</v>
      </c>
      <c r="J7" s="402" t="str">
        <f>OKATO</f>
        <v>               </v>
      </c>
    </row>
    <row r="8" spans="1:10" ht="14.25" customHeight="1">
      <c r="A8" s="502" t="s">
        <v>149</v>
      </c>
      <c r="B8" s="142"/>
      <c r="C8" s="142"/>
      <c r="D8" s="142"/>
      <c r="E8" s="143"/>
      <c r="F8" s="143"/>
      <c r="G8" s="143"/>
      <c r="H8" s="143"/>
      <c r="I8" s="144" t="s">
        <v>145</v>
      </c>
      <c r="J8" s="403" t="str">
        <f>OtOkpo</f>
        <v>                    </v>
      </c>
    </row>
    <row r="9" spans="1:10" ht="14.25" customHeight="1">
      <c r="A9" s="502" t="s">
        <v>150</v>
      </c>
      <c r="B9" s="404" t="str">
        <f>OtRasp</f>
        <v>Управление образования Администрации города Лобня</v>
      </c>
      <c r="C9" s="146"/>
      <c r="D9" s="146"/>
      <c r="E9" s="147"/>
      <c r="F9" s="147"/>
      <c r="G9" s="147"/>
      <c r="H9" s="147"/>
      <c r="I9" s="144" t="s">
        <v>151</v>
      </c>
      <c r="J9" s="403" t="str">
        <f>GLV</f>
        <v>905</v>
      </c>
    </row>
    <row r="10" spans="1:10" ht="14.25" customHeight="1">
      <c r="A10" s="502" t="s">
        <v>152</v>
      </c>
      <c r="B10" s="148" t="s">
        <v>248</v>
      </c>
      <c r="C10" s="146"/>
      <c r="D10" s="146"/>
      <c r="E10" s="147"/>
      <c r="F10" s="147"/>
      <c r="G10" s="147"/>
      <c r="H10" s="147"/>
      <c r="I10" s="144"/>
      <c r="J10" s="145" t="s">
        <v>161</v>
      </c>
    </row>
    <row r="11" spans="1:10" ht="14.25" customHeight="1">
      <c r="A11" s="502" t="s">
        <v>153</v>
      </c>
      <c r="B11" s="142"/>
      <c r="C11" s="142"/>
      <c r="D11" s="142"/>
      <c r="E11" s="143"/>
      <c r="F11" s="143"/>
      <c r="G11" s="143"/>
      <c r="H11" s="143"/>
      <c r="I11" s="144"/>
      <c r="J11" s="145"/>
    </row>
    <row r="12" spans="1:10" ht="14.25" customHeight="1" thickBot="1">
      <c r="A12" s="502" t="s">
        <v>154</v>
      </c>
      <c r="B12" s="142"/>
      <c r="C12" s="142"/>
      <c r="D12" s="142"/>
      <c r="E12" s="143"/>
      <c r="F12" s="143"/>
      <c r="G12" s="143"/>
      <c r="H12" s="143"/>
      <c r="I12" s="144" t="s">
        <v>155</v>
      </c>
      <c r="J12" s="149" t="s">
        <v>156</v>
      </c>
    </row>
    <row r="13" spans="2:10" ht="14.25" customHeight="1">
      <c r="B13" s="151"/>
      <c r="C13" s="151"/>
      <c r="D13" s="152" t="s">
        <v>157</v>
      </c>
      <c r="E13" s="143"/>
      <c r="G13" s="143"/>
      <c r="H13" s="143"/>
      <c r="I13" s="143"/>
      <c r="J13" s="154"/>
    </row>
    <row r="14" spans="1:10" ht="5.25" customHeight="1">
      <c r="A14" s="155"/>
      <c r="B14" s="155"/>
      <c r="C14" s="155"/>
      <c r="D14" s="156"/>
      <c r="E14" s="157"/>
      <c r="F14" s="157"/>
      <c r="G14" s="157"/>
      <c r="H14" s="157"/>
      <c r="I14" s="157"/>
      <c r="J14" s="158"/>
    </row>
    <row r="15" spans="1:10" s="4" customFormat="1" ht="14.25" customHeight="1">
      <c r="A15" s="599" t="s">
        <v>99</v>
      </c>
      <c r="B15" s="599" t="s">
        <v>3</v>
      </c>
      <c r="C15" s="599" t="s">
        <v>4</v>
      </c>
      <c r="D15" s="601" t="s">
        <v>296</v>
      </c>
      <c r="E15" s="603" t="s">
        <v>158</v>
      </c>
      <c r="F15" s="604"/>
      <c r="G15" s="604"/>
      <c r="H15" s="604"/>
      <c r="I15" s="605"/>
      <c r="J15" s="601" t="s">
        <v>299</v>
      </c>
    </row>
    <row r="16" spans="1:10" s="4" customFormat="1" ht="23.25" customHeight="1">
      <c r="A16" s="608"/>
      <c r="B16" s="600"/>
      <c r="C16" s="600"/>
      <c r="D16" s="602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2"/>
    </row>
    <row r="17" spans="1:10" ht="9.75" customHeight="1" thickBot="1">
      <c r="A17" s="159">
        <v>1</v>
      </c>
      <c r="B17" s="134">
        <v>2</v>
      </c>
      <c r="C17" s="134">
        <v>3</v>
      </c>
      <c r="D17" s="160" t="s">
        <v>161</v>
      </c>
      <c r="E17" s="161" t="s">
        <v>162</v>
      </c>
      <c r="F17" s="160" t="s">
        <v>5</v>
      </c>
      <c r="G17" s="160" t="s">
        <v>6</v>
      </c>
      <c r="H17" s="160" t="s">
        <v>163</v>
      </c>
      <c r="I17" s="160" t="s">
        <v>164</v>
      </c>
      <c r="J17" s="160" t="s">
        <v>139</v>
      </c>
    </row>
    <row r="18" spans="1:10" ht="15" customHeight="1">
      <c r="A18" s="162" t="s">
        <v>244</v>
      </c>
      <c r="B18" s="163" t="s">
        <v>7</v>
      </c>
      <c r="C18" s="164"/>
      <c r="D18" s="416">
        <f>D19+D22+D23+D24+D28+D37</f>
        <v>37936006.4</v>
      </c>
      <c r="E18" s="416">
        <f>E19+E22+E23+E24+E28+E37</f>
        <v>37936006.4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37936006.4</v>
      </c>
      <c r="J18" s="417">
        <f>D18-I18</f>
        <v>0</v>
      </c>
    </row>
    <row r="19" spans="1:10" ht="14.25" customHeight="1">
      <c r="A19" s="167" t="s">
        <v>9</v>
      </c>
      <c r="B19" s="168" t="s">
        <v>10</v>
      </c>
      <c r="C19" s="169" t="s">
        <v>11</v>
      </c>
      <c r="D19" s="550"/>
      <c r="E19" s="550"/>
      <c r="F19" s="551"/>
      <c r="G19" s="551"/>
      <c r="H19" s="551"/>
      <c r="I19" s="545">
        <f>E19+F19+G19+H19</f>
        <v>0</v>
      </c>
      <c r="J19" s="546">
        <f>D19-I19</f>
        <v>0</v>
      </c>
    </row>
    <row r="20" spans="1:10" ht="12" customHeight="1">
      <c r="A20" s="170" t="s">
        <v>32</v>
      </c>
      <c r="B20" s="171"/>
      <c r="C20" s="172"/>
      <c r="D20" s="552"/>
      <c r="E20" s="553"/>
      <c r="F20" s="552"/>
      <c r="G20" s="552"/>
      <c r="H20" s="552"/>
      <c r="I20" s="552"/>
      <c r="J20" s="554"/>
    </row>
    <row r="21" spans="1:10" ht="14.25" customHeight="1">
      <c r="A21" s="173" t="s">
        <v>165</v>
      </c>
      <c r="B21" s="174" t="s">
        <v>136</v>
      </c>
      <c r="C21" s="169" t="s">
        <v>11</v>
      </c>
      <c r="D21" s="550"/>
      <c r="E21" s="550"/>
      <c r="F21" s="551"/>
      <c r="G21" s="551"/>
      <c r="H21" s="551"/>
      <c r="I21" s="545">
        <f>E21+F21+G21+H21</f>
        <v>0</v>
      </c>
      <c r="J21" s="546">
        <f>D21-I21</f>
        <v>0</v>
      </c>
    </row>
    <row r="22" spans="1:10" ht="14.25" customHeight="1">
      <c r="A22" s="167" t="s">
        <v>12</v>
      </c>
      <c r="B22" s="168" t="s">
        <v>13</v>
      </c>
      <c r="C22" s="169" t="s">
        <v>14</v>
      </c>
      <c r="D22" s="550"/>
      <c r="E22" s="550"/>
      <c r="F22" s="551"/>
      <c r="G22" s="551"/>
      <c r="H22" s="551"/>
      <c r="I22" s="545">
        <f>E22+F22+G22+H22</f>
        <v>0</v>
      </c>
      <c r="J22" s="546">
        <f>D22-I22</f>
        <v>0</v>
      </c>
    </row>
    <row r="23" spans="1:10" ht="24" customHeight="1">
      <c r="A23" s="167" t="s">
        <v>166</v>
      </c>
      <c r="B23" s="168" t="s">
        <v>15</v>
      </c>
      <c r="C23" s="169" t="s">
        <v>16</v>
      </c>
      <c r="D23" s="550"/>
      <c r="E23" s="550"/>
      <c r="F23" s="551"/>
      <c r="G23" s="551"/>
      <c r="H23" s="551"/>
      <c r="I23" s="545">
        <f>E23+F23+G23+H23</f>
        <v>0</v>
      </c>
      <c r="J23" s="546">
        <f>D23-I23</f>
        <v>0</v>
      </c>
    </row>
    <row r="24" spans="1:10" ht="14.25" customHeight="1">
      <c r="A24" s="167" t="s">
        <v>17</v>
      </c>
      <c r="B24" s="168" t="s">
        <v>18</v>
      </c>
      <c r="C24" s="169" t="s">
        <v>19</v>
      </c>
      <c r="D24" s="463"/>
      <c r="E24" s="463"/>
      <c r="F24" s="464"/>
      <c r="G24" s="464"/>
      <c r="H24" s="464"/>
      <c r="I24" s="464"/>
      <c r="J24" s="465"/>
    </row>
    <row r="25" spans="1:10" ht="12" customHeight="1">
      <c r="A25" s="175" t="s">
        <v>20</v>
      </c>
      <c r="B25" s="171"/>
      <c r="C25" s="172"/>
      <c r="D25" s="466"/>
      <c r="E25" s="467"/>
      <c r="F25" s="466"/>
      <c r="G25" s="466"/>
      <c r="H25" s="466"/>
      <c r="I25" s="466"/>
      <c r="J25" s="468"/>
    </row>
    <row r="26" spans="1:10" ht="23.25" customHeight="1">
      <c r="A26" s="173" t="s">
        <v>167</v>
      </c>
      <c r="B26" s="176" t="s">
        <v>21</v>
      </c>
      <c r="C26" s="415" t="s">
        <v>22</v>
      </c>
      <c r="D26" s="463"/>
      <c r="E26" s="463"/>
      <c r="F26" s="464"/>
      <c r="G26" s="464"/>
      <c r="H26" s="464"/>
      <c r="I26" s="464"/>
      <c r="J26" s="465"/>
    </row>
    <row r="27" spans="1:10" ht="15" customHeight="1">
      <c r="A27" s="173" t="s">
        <v>23</v>
      </c>
      <c r="B27" s="177" t="s">
        <v>24</v>
      </c>
      <c r="C27" s="415" t="s">
        <v>25</v>
      </c>
      <c r="D27" s="463"/>
      <c r="E27" s="463"/>
      <c r="F27" s="464"/>
      <c r="G27" s="464"/>
      <c r="H27" s="464"/>
      <c r="I27" s="464"/>
      <c r="J27" s="465"/>
    </row>
    <row r="28" spans="1:10" ht="14.25" customHeight="1">
      <c r="A28" s="167" t="s">
        <v>26</v>
      </c>
      <c r="B28" s="177" t="s">
        <v>27</v>
      </c>
      <c r="C28" s="415"/>
      <c r="D28" s="549">
        <f>SUM(D30:D36)</f>
        <v>0</v>
      </c>
      <c r="E28" s="549">
        <v>0</v>
      </c>
      <c r="F28" s="545">
        <v>0</v>
      </c>
      <c r="G28" s="545">
        <v>0</v>
      </c>
      <c r="H28" s="545">
        <v>0</v>
      </c>
      <c r="I28" s="545">
        <f>E28+F28+G28+H28</f>
        <v>0</v>
      </c>
      <c r="J28" s="546">
        <f>D28-I28</f>
        <v>0</v>
      </c>
    </row>
    <row r="29" spans="1:10" ht="12" customHeight="1">
      <c r="A29" s="175" t="s">
        <v>20</v>
      </c>
      <c r="B29" s="171"/>
      <c r="C29" s="172"/>
      <c r="D29" s="466"/>
      <c r="E29" s="467"/>
      <c r="F29" s="466"/>
      <c r="G29" s="466"/>
      <c r="H29" s="466"/>
      <c r="I29" s="466"/>
      <c r="J29" s="468"/>
    </row>
    <row r="30" spans="1:10" ht="14.25" customHeight="1">
      <c r="A30" s="173" t="s">
        <v>169</v>
      </c>
      <c r="B30" s="174" t="s">
        <v>30</v>
      </c>
      <c r="C30" s="169" t="s">
        <v>109</v>
      </c>
      <c r="D30" s="549"/>
      <c r="E30" s="549"/>
      <c r="F30" s="545"/>
      <c r="G30" s="545"/>
      <c r="H30" s="545"/>
      <c r="I30" s="545">
        <f aca="true" t="shared" si="0" ref="I30:I36">E30+F30+G30+H30</f>
        <v>0</v>
      </c>
      <c r="J30" s="546">
        <f aca="true" t="shared" si="1" ref="J30:J36">D30-I30</f>
        <v>0</v>
      </c>
    </row>
    <row r="31" spans="1:10" ht="14.25" customHeight="1">
      <c r="A31" s="173" t="s">
        <v>170</v>
      </c>
      <c r="B31" s="174" t="s">
        <v>33</v>
      </c>
      <c r="C31" s="169" t="s">
        <v>111</v>
      </c>
      <c r="D31" s="549"/>
      <c r="E31" s="549"/>
      <c r="F31" s="545"/>
      <c r="G31" s="545"/>
      <c r="H31" s="545"/>
      <c r="I31" s="545">
        <f t="shared" si="0"/>
        <v>0</v>
      </c>
      <c r="J31" s="546">
        <f t="shared" si="1"/>
        <v>0</v>
      </c>
    </row>
    <row r="32" spans="1:10" ht="14.25" customHeight="1">
      <c r="A32" s="173" t="s">
        <v>171</v>
      </c>
      <c r="B32" s="174" t="s">
        <v>137</v>
      </c>
      <c r="C32" s="169" t="s">
        <v>112</v>
      </c>
      <c r="D32" s="549"/>
      <c r="E32" s="549"/>
      <c r="F32" s="545"/>
      <c r="G32" s="545"/>
      <c r="H32" s="545"/>
      <c r="I32" s="545">
        <f t="shared" si="0"/>
        <v>0</v>
      </c>
      <c r="J32" s="546">
        <f t="shared" si="1"/>
        <v>0</v>
      </c>
    </row>
    <row r="33" spans="1:10" ht="14.25" customHeight="1">
      <c r="A33" s="173" t="s">
        <v>172</v>
      </c>
      <c r="B33" s="174" t="s">
        <v>173</v>
      </c>
      <c r="C33" s="169" t="s">
        <v>114</v>
      </c>
      <c r="D33" s="549"/>
      <c r="E33" s="549"/>
      <c r="F33" s="545"/>
      <c r="G33" s="545"/>
      <c r="H33" s="545"/>
      <c r="I33" s="545">
        <f t="shared" si="0"/>
        <v>0</v>
      </c>
      <c r="J33" s="546">
        <f t="shared" si="1"/>
        <v>0</v>
      </c>
    </row>
    <row r="34" spans="1:10" ht="14.25" customHeight="1">
      <c r="A34" s="178" t="s">
        <v>174</v>
      </c>
      <c r="B34" s="168" t="s">
        <v>34</v>
      </c>
      <c r="C34" s="169" t="s">
        <v>118</v>
      </c>
      <c r="D34" s="549"/>
      <c r="E34" s="549"/>
      <c r="F34" s="545"/>
      <c r="G34" s="545"/>
      <c r="H34" s="545"/>
      <c r="I34" s="545">
        <f t="shared" si="0"/>
        <v>0</v>
      </c>
      <c r="J34" s="546">
        <f t="shared" si="1"/>
        <v>0</v>
      </c>
    </row>
    <row r="35" spans="1:10" ht="14.25" customHeight="1">
      <c r="A35" s="178" t="s">
        <v>175</v>
      </c>
      <c r="B35" s="168" t="s">
        <v>176</v>
      </c>
      <c r="C35" s="169" t="s">
        <v>120</v>
      </c>
      <c r="D35" s="549"/>
      <c r="E35" s="549"/>
      <c r="F35" s="545"/>
      <c r="G35" s="545"/>
      <c r="H35" s="545"/>
      <c r="I35" s="545">
        <f t="shared" si="0"/>
        <v>0</v>
      </c>
      <c r="J35" s="546">
        <f t="shared" si="1"/>
        <v>0</v>
      </c>
    </row>
    <row r="36" spans="1:10" ht="14.25" customHeight="1">
      <c r="A36" s="178" t="s">
        <v>177</v>
      </c>
      <c r="B36" s="168" t="s">
        <v>178</v>
      </c>
      <c r="C36" s="169" t="s">
        <v>124</v>
      </c>
      <c r="D36" s="549"/>
      <c r="E36" s="549"/>
      <c r="F36" s="545"/>
      <c r="G36" s="545"/>
      <c r="H36" s="545"/>
      <c r="I36" s="545">
        <f t="shared" si="0"/>
        <v>0</v>
      </c>
      <c r="J36" s="546">
        <f t="shared" si="1"/>
        <v>0</v>
      </c>
    </row>
    <row r="37" spans="1:10" ht="14.25" customHeight="1">
      <c r="A37" s="179" t="s">
        <v>36</v>
      </c>
      <c r="B37" s="168" t="s">
        <v>8</v>
      </c>
      <c r="C37" s="180" t="s">
        <v>37</v>
      </c>
      <c r="D37" s="430">
        <f>D39+D40+D41+D42</f>
        <v>37936006.4</v>
      </c>
      <c r="E37" s="430">
        <f>E39+E40+E41+E42</f>
        <v>37936006.4</v>
      </c>
      <c r="F37" s="430">
        <f>F39+F40+F41+F42</f>
        <v>0</v>
      </c>
      <c r="G37" s="430">
        <f>G39+G40+G41+G42</f>
        <v>0</v>
      </c>
      <c r="H37" s="430">
        <f>H39+H40+H41+H42</f>
        <v>0</v>
      </c>
      <c r="I37" s="416">
        <f>E37+F37+G37+H37</f>
        <v>37936006.4</v>
      </c>
      <c r="J37" s="419">
        <f>D37-I37</f>
        <v>0</v>
      </c>
    </row>
    <row r="38" spans="1:10" ht="12" customHeight="1">
      <c r="A38" s="170" t="s">
        <v>32</v>
      </c>
      <c r="B38" s="171"/>
      <c r="C38" s="172"/>
      <c r="D38" s="466"/>
      <c r="E38" s="467"/>
      <c r="F38" s="466"/>
      <c r="G38" s="466"/>
      <c r="H38" s="466"/>
      <c r="I38" s="466"/>
      <c r="J38" s="468"/>
    </row>
    <row r="39" spans="1:10" ht="23.25" customHeight="1">
      <c r="A39" s="173" t="s">
        <v>179</v>
      </c>
      <c r="B39" s="174" t="s">
        <v>38</v>
      </c>
      <c r="C39" s="169" t="s">
        <v>37</v>
      </c>
      <c r="D39" s="555">
        <v>37936006.4</v>
      </c>
      <c r="E39" s="555">
        <v>37936006.4</v>
      </c>
      <c r="F39" s="556"/>
      <c r="G39" s="556"/>
      <c r="H39" s="556"/>
      <c r="I39" s="425">
        <f>E39+F39+G39+H39</f>
        <v>37936006.4</v>
      </c>
      <c r="J39" s="471">
        <f>D39-I39</f>
        <v>0</v>
      </c>
    </row>
    <row r="40" spans="1:10" ht="13.5" customHeight="1">
      <c r="A40" s="178" t="s">
        <v>180</v>
      </c>
      <c r="B40" s="174" t="s">
        <v>39</v>
      </c>
      <c r="C40" s="169" t="s">
        <v>37</v>
      </c>
      <c r="D40" s="463"/>
      <c r="E40" s="463"/>
      <c r="F40" s="464"/>
      <c r="G40" s="464"/>
      <c r="H40" s="464"/>
      <c r="I40" s="464"/>
      <c r="J40" s="465"/>
    </row>
    <row r="41" spans="1:10" ht="14.25" customHeight="1">
      <c r="A41" s="178" t="s">
        <v>181</v>
      </c>
      <c r="B41" s="174" t="s">
        <v>40</v>
      </c>
      <c r="C41" s="169" t="s">
        <v>37</v>
      </c>
      <c r="D41" s="463"/>
      <c r="E41" s="463"/>
      <c r="F41" s="464"/>
      <c r="G41" s="464"/>
      <c r="H41" s="464"/>
      <c r="I41" s="464"/>
      <c r="J41" s="465"/>
    </row>
    <row r="42" spans="1:10" s="184" customFormat="1" ht="14.25" customHeight="1" thickBot="1">
      <c r="A42" s="181" t="s">
        <v>182</v>
      </c>
      <c r="B42" s="182" t="s">
        <v>41</v>
      </c>
      <c r="C42" s="183" t="s">
        <v>37</v>
      </c>
      <c r="D42" s="557"/>
      <c r="E42" s="557"/>
      <c r="F42" s="557"/>
      <c r="G42" s="557"/>
      <c r="H42" s="557"/>
      <c r="I42" s="437">
        <f>E42+F42+G42+H42</f>
        <v>0</v>
      </c>
      <c r="J42" s="438">
        <f>D42-I42</f>
        <v>0</v>
      </c>
    </row>
    <row r="43" spans="1:10" ht="8.25" customHeight="1">
      <c r="A43" s="133"/>
      <c r="B43" s="151"/>
      <c r="C43" s="151"/>
      <c r="D43" s="151"/>
      <c r="E43" s="143"/>
      <c r="F43" s="143"/>
      <c r="G43" s="143"/>
      <c r="H43" s="143"/>
      <c r="J43" s="154"/>
    </row>
    <row r="44" spans="1:10" ht="15" customHeight="1">
      <c r="A44" s="185"/>
      <c r="B44" s="185"/>
      <c r="C44" s="185"/>
      <c r="D44" s="186" t="s">
        <v>183</v>
      </c>
      <c r="E44" s="187"/>
      <c r="F44" s="187"/>
      <c r="G44" s="187"/>
      <c r="H44" s="187"/>
      <c r="I44" s="143"/>
      <c r="J44" s="495" t="s">
        <v>184</v>
      </c>
    </row>
    <row r="45" spans="1:10" ht="9.75" customHeight="1">
      <c r="A45" s="146"/>
      <c r="B45" s="188"/>
      <c r="C45" s="188"/>
      <c r="D45" s="189"/>
      <c r="E45" s="189"/>
      <c r="F45" s="190"/>
      <c r="G45" s="190"/>
      <c r="H45" s="189"/>
      <c r="I45" s="157"/>
      <c r="J45" s="189"/>
    </row>
    <row r="46" spans="1:10" s="4" customFormat="1" ht="14.25" customHeight="1">
      <c r="A46" s="599" t="s">
        <v>99</v>
      </c>
      <c r="B46" s="599" t="s">
        <v>3</v>
      </c>
      <c r="C46" s="599" t="s">
        <v>4</v>
      </c>
      <c r="D46" s="601" t="s">
        <v>296</v>
      </c>
      <c r="E46" s="603" t="s">
        <v>158</v>
      </c>
      <c r="F46" s="604"/>
      <c r="G46" s="604"/>
      <c r="H46" s="604"/>
      <c r="I46" s="605"/>
      <c r="J46" s="601" t="s">
        <v>299</v>
      </c>
    </row>
    <row r="47" spans="1:10" s="4" customFormat="1" ht="23.25" customHeight="1">
      <c r="A47" s="608"/>
      <c r="B47" s="600"/>
      <c r="C47" s="600"/>
      <c r="D47" s="602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2"/>
    </row>
    <row r="48" spans="1:10" ht="11.25" customHeight="1" thickBot="1">
      <c r="A48" s="159">
        <v>1</v>
      </c>
      <c r="B48" s="134">
        <v>2</v>
      </c>
      <c r="C48" s="134">
        <v>3</v>
      </c>
      <c r="D48" s="160" t="s">
        <v>161</v>
      </c>
      <c r="E48" s="161" t="s">
        <v>162</v>
      </c>
      <c r="F48" s="160" t="s">
        <v>5</v>
      </c>
      <c r="G48" s="160" t="s">
        <v>6</v>
      </c>
      <c r="H48" s="160" t="s">
        <v>163</v>
      </c>
      <c r="I48" s="160" t="s">
        <v>164</v>
      </c>
      <c r="J48" s="160" t="s">
        <v>139</v>
      </c>
    </row>
    <row r="49" spans="1:10" ht="15" customHeight="1">
      <c r="A49" s="191" t="s">
        <v>245</v>
      </c>
      <c r="B49" s="192" t="s">
        <v>42</v>
      </c>
      <c r="C49" s="193"/>
      <c r="D49" s="439">
        <f>D51+D56+D64+D68+D78+D82+D86+D87+D93</f>
        <v>38057892.07</v>
      </c>
      <c r="E49" s="439">
        <f>E51+E56+E64+E68+E78+E82+E86+E87+E93</f>
        <v>21991899.15</v>
      </c>
      <c r="F49" s="439">
        <f>F51+F56+F64+F68+F78+F82+F86+F87+F93</f>
        <v>0</v>
      </c>
      <c r="G49" s="439">
        <f>G51+G56+G64+G68+G78+G82+G86+G87+G93</f>
        <v>15886468.129999997</v>
      </c>
      <c r="H49" s="439">
        <f>H51+H56+H64+H68+H78+H82+H86+H87+H93</f>
        <v>0</v>
      </c>
      <c r="I49" s="425">
        <f>E49+F49+G49+H49</f>
        <v>37878367.279999994</v>
      </c>
      <c r="J49" s="417">
        <f>D49-I49</f>
        <v>179524.79000000656</v>
      </c>
    </row>
    <row r="50" spans="1:10" ht="12" customHeight="1">
      <c r="A50" s="175" t="s">
        <v>20</v>
      </c>
      <c r="B50" s="171"/>
      <c r="C50" s="172"/>
      <c r="D50" s="466"/>
      <c r="E50" s="467"/>
      <c r="F50" s="466"/>
      <c r="G50" s="466"/>
      <c r="H50" s="466"/>
      <c r="I50" s="466"/>
      <c r="J50" s="468"/>
    </row>
    <row r="51" spans="1:10" ht="24" customHeight="1">
      <c r="A51" s="167" t="s">
        <v>43</v>
      </c>
      <c r="B51" s="194" t="s">
        <v>44</v>
      </c>
      <c r="C51" s="169" t="s">
        <v>45</v>
      </c>
      <c r="D51" s="425">
        <f>D53+D54+D55</f>
        <v>33924813.800000004</v>
      </c>
      <c r="E51" s="425">
        <f>E53+E54+E55</f>
        <v>18050615.45</v>
      </c>
      <c r="F51" s="425">
        <f>F53+F54+F55</f>
        <v>0</v>
      </c>
      <c r="G51" s="425">
        <f>G53+G54+G55</f>
        <v>15874198.349999998</v>
      </c>
      <c r="H51" s="425">
        <f>H53+H54+H55</f>
        <v>0</v>
      </c>
      <c r="I51" s="425">
        <f>E51+F51+G51+H51</f>
        <v>33924813.8</v>
      </c>
      <c r="J51" s="426">
        <f>D51-I51</f>
        <v>0</v>
      </c>
    </row>
    <row r="52" spans="1:10" ht="12" customHeight="1">
      <c r="A52" s="175" t="s">
        <v>20</v>
      </c>
      <c r="B52" s="171"/>
      <c r="C52" s="172"/>
      <c r="D52" s="466"/>
      <c r="E52" s="467"/>
      <c r="F52" s="466"/>
      <c r="G52" s="466"/>
      <c r="H52" s="466"/>
      <c r="I52" s="466"/>
      <c r="J52" s="468"/>
    </row>
    <row r="53" spans="1:10" ht="14.25" customHeight="1">
      <c r="A53" s="173" t="s">
        <v>46</v>
      </c>
      <c r="B53" s="174" t="s">
        <v>47</v>
      </c>
      <c r="C53" s="195" t="s">
        <v>48</v>
      </c>
      <c r="D53" s="166">
        <v>26748668.39</v>
      </c>
      <c r="E53" s="165">
        <v>11221456.44</v>
      </c>
      <c r="F53" s="166"/>
      <c r="G53" s="166">
        <v>15527211.95</v>
      </c>
      <c r="H53" s="166"/>
      <c r="I53" s="425">
        <f>E53+F53+G53+H53</f>
        <v>26748668.39</v>
      </c>
      <c r="J53" s="426">
        <f>D53-I53</f>
        <v>0</v>
      </c>
    </row>
    <row r="54" spans="1:10" ht="14.25" customHeight="1">
      <c r="A54" s="178" t="s">
        <v>49</v>
      </c>
      <c r="B54" s="168" t="s">
        <v>50</v>
      </c>
      <c r="C54" s="195" t="s">
        <v>51</v>
      </c>
      <c r="D54" s="166">
        <v>51879.03</v>
      </c>
      <c r="E54" s="165">
        <v>19019</v>
      </c>
      <c r="F54" s="166"/>
      <c r="G54" s="166">
        <v>32860.03</v>
      </c>
      <c r="H54" s="166"/>
      <c r="I54" s="425">
        <f>E54+F54+G54+H54</f>
        <v>51879.03</v>
      </c>
      <c r="J54" s="426">
        <f>D54-I54</f>
        <v>0</v>
      </c>
    </row>
    <row r="55" spans="1:10" ht="14.25" customHeight="1">
      <c r="A55" s="178" t="s">
        <v>52</v>
      </c>
      <c r="B55" s="168" t="s">
        <v>53</v>
      </c>
      <c r="C55" s="195" t="s">
        <v>54</v>
      </c>
      <c r="D55" s="166">
        <v>7124266.38</v>
      </c>
      <c r="E55" s="165">
        <v>6810140.01</v>
      </c>
      <c r="F55" s="166"/>
      <c r="G55" s="166">
        <v>314126.37</v>
      </c>
      <c r="H55" s="166"/>
      <c r="I55" s="425">
        <f>E55+F55+G55+H55</f>
        <v>7124266.38</v>
      </c>
      <c r="J55" s="426">
        <f>D55-I55</f>
        <v>0</v>
      </c>
    </row>
    <row r="56" spans="1:10" ht="15.75" customHeight="1">
      <c r="A56" s="167" t="s">
        <v>55</v>
      </c>
      <c r="B56" s="168" t="s">
        <v>28</v>
      </c>
      <c r="C56" s="195" t="s">
        <v>56</v>
      </c>
      <c r="D56" s="425">
        <f>D58+D59+D60+D61+D62+D63</f>
        <v>3122091.59</v>
      </c>
      <c r="E56" s="425">
        <f>E58+E59+E60+E61+E62+E63</f>
        <v>2975448.26</v>
      </c>
      <c r="F56" s="425">
        <f>F58+F59+F60+F61+F62+F63</f>
        <v>0</v>
      </c>
      <c r="G56" s="425">
        <f>G58+G59+G60+G61+G62+G63</f>
        <v>12164.779999999999</v>
      </c>
      <c r="H56" s="425">
        <f>H58+H59+H60+H61+H62+H63</f>
        <v>0</v>
      </c>
      <c r="I56" s="425">
        <f>E56+F56+G56+H56</f>
        <v>2987613.0399999996</v>
      </c>
      <c r="J56" s="426">
        <f>D56-I56</f>
        <v>134478.55000000028</v>
      </c>
    </row>
    <row r="57" spans="1:10" ht="12" customHeight="1">
      <c r="A57" s="175" t="s">
        <v>20</v>
      </c>
      <c r="B57" s="171"/>
      <c r="C57" s="172"/>
      <c r="D57" s="466"/>
      <c r="E57" s="467"/>
      <c r="F57" s="466"/>
      <c r="G57" s="466"/>
      <c r="H57" s="466"/>
      <c r="I57" s="466"/>
      <c r="J57" s="468"/>
    </row>
    <row r="58" spans="1:10" ht="14.25" customHeight="1">
      <c r="A58" s="173" t="s">
        <v>57</v>
      </c>
      <c r="B58" s="174" t="s">
        <v>29</v>
      </c>
      <c r="C58" s="195" t="s">
        <v>58</v>
      </c>
      <c r="D58" s="556">
        <v>56600</v>
      </c>
      <c r="E58" s="555">
        <v>56561.37</v>
      </c>
      <c r="F58" s="556"/>
      <c r="G58" s="556"/>
      <c r="H58" s="556"/>
      <c r="I58" s="425">
        <f aca="true" t="shared" si="2" ref="I58:I63">E58+F58+G58+H58</f>
        <v>56561.37</v>
      </c>
      <c r="J58" s="426">
        <f aca="true" t="shared" si="3" ref="J58:J63">D58-I58</f>
        <v>38.62999999999738</v>
      </c>
    </row>
    <row r="59" spans="1:10" ht="14.25" customHeight="1">
      <c r="A59" s="178" t="s">
        <v>59</v>
      </c>
      <c r="B59" s="168" t="s">
        <v>31</v>
      </c>
      <c r="C59" s="195" t="s">
        <v>60</v>
      </c>
      <c r="D59" s="556">
        <v>9870</v>
      </c>
      <c r="E59" s="555">
        <v>5814.8</v>
      </c>
      <c r="F59" s="556"/>
      <c r="G59" s="556">
        <v>4055</v>
      </c>
      <c r="H59" s="556"/>
      <c r="I59" s="425">
        <f t="shared" si="2"/>
        <v>9869.8</v>
      </c>
      <c r="J59" s="426">
        <f t="shared" si="3"/>
        <v>0.2000000000007276</v>
      </c>
    </row>
    <row r="60" spans="1:10" ht="14.25" customHeight="1">
      <c r="A60" s="178" t="s">
        <v>61</v>
      </c>
      <c r="B60" s="168" t="s">
        <v>35</v>
      </c>
      <c r="C60" s="195" t="s">
        <v>62</v>
      </c>
      <c r="D60" s="556">
        <v>1669691.59</v>
      </c>
      <c r="E60" s="558">
        <v>1539470.56</v>
      </c>
      <c r="F60" s="556"/>
      <c r="G60" s="556"/>
      <c r="H60" s="556"/>
      <c r="I60" s="425">
        <f t="shared" si="2"/>
        <v>1539470.56</v>
      </c>
      <c r="J60" s="426">
        <f t="shared" si="3"/>
        <v>130221.03000000003</v>
      </c>
    </row>
    <row r="61" spans="1:10" ht="14.25" customHeight="1">
      <c r="A61" s="178" t="s">
        <v>63</v>
      </c>
      <c r="B61" s="168" t="s">
        <v>64</v>
      </c>
      <c r="C61" s="195" t="s">
        <v>65</v>
      </c>
      <c r="D61" s="556"/>
      <c r="E61" s="555"/>
      <c r="F61" s="556"/>
      <c r="G61" s="556"/>
      <c r="H61" s="556"/>
      <c r="I61" s="425">
        <f t="shared" si="2"/>
        <v>0</v>
      </c>
      <c r="J61" s="426">
        <f t="shared" si="3"/>
        <v>0</v>
      </c>
    </row>
    <row r="62" spans="1:10" ht="14.25" customHeight="1">
      <c r="A62" s="178" t="s">
        <v>66</v>
      </c>
      <c r="B62" s="168" t="s">
        <v>67</v>
      </c>
      <c r="C62" s="195" t="s">
        <v>68</v>
      </c>
      <c r="D62" s="556">
        <v>970000</v>
      </c>
      <c r="E62" s="555">
        <v>966113.7</v>
      </c>
      <c r="F62" s="556"/>
      <c r="G62" s="556"/>
      <c r="H62" s="556"/>
      <c r="I62" s="425">
        <f t="shared" si="2"/>
        <v>966113.7</v>
      </c>
      <c r="J62" s="426">
        <f t="shared" si="3"/>
        <v>3886.3000000000466</v>
      </c>
    </row>
    <row r="63" spans="1:10" ht="14.25" customHeight="1">
      <c r="A63" s="178" t="s">
        <v>69</v>
      </c>
      <c r="B63" s="168" t="s">
        <v>70</v>
      </c>
      <c r="C63" s="195" t="s">
        <v>71</v>
      </c>
      <c r="D63" s="556">
        <v>415930</v>
      </c>
      <c r="E63" s="555">
        <v>407487.83</v>
      </c>
      <c r="F63" s="556"/>
      <c r="G63" s="556">
        <v>8109.78</v>
      </c>
      <c r="H63" s="556"/>
      <c r="I63" s="425">
        <f t="shared" si="2"/>
        <v>415597.61000000004</v>
      </c>
      <c r="J63" s="426">
        <f t="shared" si="3"/>
        <v>332.38999999995576</v>
      </c>
    </row>
    <row r="64" spans="1:10" ht="15.75" customHeight="1">
      <c r="A64" s="179" t="s">
        <v>72</v>
      </c>
      <c r="B64" s="171" t="s">
        <v>73</v>
      </c>
      <c r="C64" s="196" t="s">
        <v>74</v>
      </c>
      <c r="D64" s="464"/>
      <c r="E64" s="463"/>
      <c r="F64" s="464"/>
      <c r="G64" s="464"/>
      <c r="H64" s="464"/>
      <c r="I64" s="472"/>
      <c r="J64" s="473"/>
    </row>
    <row r="65" spans="1:10" ht="12" customHeight="1">
      <c r="A65" s="175" t="s">
        <v>20</v>
      </c>
      <c r="B65" s="171"/>
      <c r="C65" s="172"/>
      <c r="D65" s="466"/>
      <c r="E65" s="467"/>
      <c r="F65" s="466"/>
      <c r="G65" s="466"/>
      <c r="H65" s="466"/>
      <c r="I65" s="469"/>
      <c r="J65" s="470"/>
    </row>
    <row r="66" spans="1:10" ht="12.75" customHeight="1">
      <c r="A66" s="173" t="s">
        <v>75</v>
      </c>
      <c r="B66" s="174" t="s">
        <v>76</v>
      </c>
      <c r="C66" s="195" t="s">
        <v>77</v>
      </c>
      <c r="D66" s="464"/>
      <c r="E66" s="463"/>
      <c r="F66" s="464"/>
      <c r="G66" s="464"/>
      <c r="H66" s="464"/>
      <c r="I66" s="464"/>
      <c r="J66" s="465"/>
    </row>
    <row r="67" spans="1:10" ht="23.25" customHeight="1">
      <c r="A67" s="178" t="s">
        <v>78</v>
      </c>
      <c r="B67" s="168" t="s">
        <v>79</v>
      </c>
      <c r="C67" s="195" t="s">
        <v>80</v>
      </c>
      <c r="D67" s="464"/>
      <c r="E67" s="463"/>
      <c r="F67" s="464"/>
      <c r="G67" s="464"/>
      <c r="H67" s="464"/>
      <c r="I67" s="464"/>
      <c r="J67" s="465"/>
    </row>
    <row r="68" spans="1:10" ht="15" customHeight="1">
      <c r="A68" s="167" t="s">
        <v>81</v>
      </c>
      <c r="B68" s="168" t="s">
        <v>45</v>
      </c>
      <c r="C68" s="195" t="s">
        <v>82</v>
      </c>
      <c r="D68" s="561">
        <f>SUM(D70:D71)</f>
        <v>0</v>
      </c>
      <c r="E68" s="549">
        <f>SUM(E70:E71)</f>
        <v>0</v>
      </c>
      <c r="F68" s="561">
        <f>SUM(F70:F71)</f>
        <v>0</v>
      </c>
      <c r="G68" s="561">
        <f>SUM(G70:G71)</f>
        <v>0</v>
      </c>
      <c r="H68" s="561">
        <f>SUM(H70:H71)</f>
        <v>0</v>
      </c>
      <c r="I68" s="425">
        <f>E68+F68+G68+H68</f>
        <v>0</v>
      </c>
      <c r="J68" s="426">
        <f>D68-I68</f>
        <v>0</v>
      </c>
    </row>
    <row r="69" spans="1:10" ht="12.75" customHeight="1">
      <c r="A69" s="175" t="s">
        <v>20</v>
      </c>
      <c r="B69" s="171"/>
      <c r="C69" s="172"/>
      <c r="D69" s="469"/>
      <c r="E69" s="562"/>
      <c r="F69" s="469"/>
      <c r="G69" s="469"/>
      <c r="H69" s="469"/>
      <c r="I69" s="563"/>
      <c r="J69" s="564"/>
    </row>
    <row r="70" spans="1:10" ht="23.25" customHeight="1">
      <c r="A70" s="173" t="s">
        <v>185</v>
      </c>
      <c r="B70" s="174" t="s">
        <v>48</v>
      </c>
      <c r="C70" s="195" t="s">
        <v>83</v>
      </c>
      <c r="D70" s="556"/>
      <c r="E70" s="558"/>
      <c r="F70" s="556"/>
      <c r="G70" s="556"/>
      <c r="H70" s="556"/>
      <c r="I70" s="425">
        <f>E70+F70+G70+H70</f>
        <v>0</v>
      </c>
      <c r="J70" s="426">
        <f>D70-I70</f>
        <v>0</v>
      </c>
    </row>
    <row r="71" spans="1:10" ht="35.25" customHeight="1" thickBot="1">
      <c r="A71" s="181" t="s">
        <v>186</v>
      </c>
      <c r="B71" s="182" t="s">
        <v>51</v>
      </c>
      <c r="C71" s="197" t="s">
        <v>84</v>
      </c>
      <c r="D71" s="559"/>
      <c r="E71" s="560"/>
      <c r="F71" s="559"/>
      <c r="G71" s="559"/>
      <c r="H71" s="559"/>
      <c r="I71" s="437">
        <f>E71+F71+G71+H71</f>
        <v>0</v>
      </c>
      <c r="J71" s="442">
        <f>D71-I71</f>
        <v>0</v>
      </c>
    </row>
    <row r="72" spans="1:10" ht="15.75" customHeight="1">
      <c r="A72" s="133"/>
      <c r="B72" s="151"/>
      <c r="C72" s="151"/>
      <c r="D72" s="151"/>
      <c r="E72" s="143"/>
      <c r="F72" s="143"/>
      <c r="G72" s="143"/>
      <c r="H72" s="143"/>
      <c r="J72" s="154"/>
    </row>
    <row r="73" spans="1:10" ht="11.25" customHeight="1">
      <c r="A73" s="185"/>
      <c r="B73" s="185"/>
      <c r="C73" s="185"/>
      <c r="D73" s="187"/>
      <c r="E73" s="187"/>
      <c r="F73" s="187"/>
      <c r="G73" s="187"/>
      <c r="H73" s="187"/>
      <c r="I73" s="143"/>
      <c r="J73" s="495" t="s">
        <v>264</v>
      </c>
    </row>
    <row r="74" spans="1:10" ht="7.5" customHeight="1">
      <c r="A74" s="146"/>
      <c r="B74" s="188"/>
      <c r="C74" s="188"/>
      <c r="D74" s="189"/>
      <c r="E74" s="189"/>
      <c r="F74" s="190"/>
      <c r="G74" s="190"/>
      <c r="H74" s="189"/>
      <c r="I74" s="157"/>
      <c r="J74" s="189"/>
    </row>
    <row r="75" spans="1:10" s="4" customFormat="1" ht="14.25" customHeight="1">
      <c r="A75" s="599" t="s">
        <v>99</v>
      </c>
      <c r="B75" s="599" t="s">
        <v>3</v>
      </c>
      <c r="C75" s="599" t="s">
        <v>4</v>
      </c>
      <c r="D75" s="601" t="s">
        <v>296</v>
      </c>
      <c r="E75" s="603" t="s">
        <v>158</v>
      </c>
      <c r="F75" s="604"/>
      <c r="G75" s="604"/>
      <c r="H75" s="604"/>
      <c r="I75" s="605"/>
      <c r="J75" s="601" t="s">
        <v>299</v>
      </c>
    </row>
    <row r="76" spans="1:10" s="4" customFormat="1" ht="23.25" customHeight="1">
      <c r="A76" s="608"/>
      <c r="B76" s="600"/>
      <c r="C76" s="600"/>
      <c r="D76" s="602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2"/>
    </row>
    <row r="77" spans="1:10" ht="11.25" customHeight="1" thickBot="1">
      <c r="A77" s="159">
        <v>1</v>
      </c>
      <c r="B77" s="134">
        <v>2</v>
      </c>
      <c r="C77" s="134">
        <v>3</v>
      </c>
      <c r="D77" s="160" t="s">
        <v>161</v>
      </c>
      <c r="E77" s="161" t="s">
        <v>162</v>
      </c>
      <c r="F77" s="160" t="s">
        <v>5</v>
      </c>
      <c r="G77" s="160" t="s">
        <v>6</v>
      </c>
      <c r="H77" s="160" t="s">
        <v>163</v>
      </c>
      <c r="I77" s="160" t="s">
        <v>164</v>
      </c>
      <c r="J77" s="160" t="s">
        <v>139</v>
      </c>
    </row>
    <row r="78" spans="1:10" ht="15.75" customHeight="1">
      <c r="A78" s="167" t="s">
        <v>85</v>
      </c>
      <c r="B78" s="174" t="s">
        <v>74</v>
      </c>
      <c r="C78" s="195" t="s">
        <v>86</v>
      </c>
      <c r="D78" s="425">
        <f>D80+D81</f>
        <v>0</v>
      </c>
      <c r="E78" s="425">
        <f>E80+E81</f>
        <v>0</v>
      </c>
      <c r="F78" s="425">
        <f>F80+F81</f>
        <v>0</v>
      </c>
      <c r="G78" s="425">
        <f>G80+G81</f>
        <v>0</v>
      </c>
      <c r="H78" s="425">
        <f>H80+H81</f>
        <v>0</v>
      </c>
      <c r="I78" s="425">
        <f>E78+F78+G78+H78</f>
        <v>0</v>
      </c>
      <c r="J78" s="426">
        <f>D78-I78</f>
        <v>0</v>
      </c>
    </row>
    <row r="79" spans="1:10" ht="12" customHeight="1">
      <c r="A79" s="175" t="s">
        <v>20</v>
      </c>
      <c r="B79" s="171"/>
      <c r="C79" s="172"/>
      <c r="D79" s="466"/>
      <c r="E79" s="467"/>
      <c r="F79" s="466"/>
      <c r="G79" s="466"/>
      <c r="H79" s="466"/>
      <c r="I79" s="466"/>
      <c r="J79" s="468"/>
    </row>
    <row r="80" spans="1:10" ht="23.25" customHeight="1">
      <c r="A80" s="173" t="s">
        <v>187</v>
      </c>
      <c r="B80" s="174" t="s">
        <v>80</v>
      </c>
      <c r="C80" s="195" t="s">
        <v>87</v>
      </c>
      <c r="D80" s="166"/>
      <c r="E80" s="165"/>
      <c r="F80" s="166"/>
      <c r="G80" s="166"/>
      <c r="H80" s="166"/>
      <c r="I80" s="425">
        <f>E80+F80+G80+H80</f>
        <v>0</v>
      </c>
      <c r="J80" s="426">
        <f>D80-I80</f>
        <v>0</v>
      </c>
    </row>
    <row r="81" spans="1:10" ht="14.25" customHeight="1">
      <c r="A81" s="173" t="s">
        <v>88</v>
      </c>
      <c r="B81" s="168" t="s">
        <v>89</v>
      </c>
      <c r="C81" s="198" t="s">
        <v>90</v>
      </c>
      <c r="D81" s="166"/>
      <c r="E81" s="165"/>
      <c r="F81" s="166"/>
      <c r="G81" s="166"/>
      <c r="H81" s="166"/>
      <c r="I81" s="425">
        <f>E81+F81+G81+H81</f>
        <v>0</v>
      </c>
      <c r="J81" s="426">
        <f>D81-I81</f>
        <v>0</v>
      </c>
    </row>
    <row r="82" spans="1:10" ht="15.75" customHeight="1">
      <c r="A82" s="167" t="s">
        <v>91</v>
      </c>
      <c r="B82" s="168" t="s">
        <v>82</v>
      </c>
      <c r="C82" s="195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.75" customHeight="1">
      <c r="A83" s="175" t="s">
        <v>20</v>
      </c>
      <c r="B83" s="171"/>
      <c r="C83" s="172"/>
      <c r="D83" s="466"/>
      <c r="E83" s="467"/>
      <c r="F83" s="466"/>
      <c r="G83" s="466"/>
      <c r="H83" s="466"/>
      <c r="I83" s="466"/>
      <c r="J83" s="468"/>
    </row>
    <row r="84" spans="1:10" ht="14.25" customHeight="1">
      <c r="A84" s="173" t="s">
        <v>93</v>
      </c>
      <c r="B84" s="174" t="s">
        <v>84</v>
      </c>
      <c r="C84" s="195" t="s">
        <v>94</v>
      </c>
      <c r="D84" s="166"/>
      <c r="E84" s="165"/>
      <c r="F84" s="166"/>
      <c r="G84" s="166"/>
      <c r="H84" s="166"/>
      <c r="I84" s="425">
        <f>E84+F84+G84+H84</f>
        <v>0</v>
      </c>
      <c r="J84" s="426">
        <f>D84-I84</f>
        <v>0</v>
      </c>
    </row>
    <row r="85" spans="1:10" ht="23.25" customHeight="1">
      <c r="A85" s="173" t="s">
        <v>188</v>
      </c>
      <c r="B85" s="174" t="s">
        <v>95</v>
      </c>
      <c r="C85" s="195" t="s">
        <v>96</v>
      </c>
      <c r="D85" s="166"/>
      <c r="E85" s="165"/>
      <c r="F85" s="166"/>
      <c r="G85" s="166"/>
      <c r="H85" s="166"/>
      <c r="I85" s="425">
        <f>E85+F85+G85+H85</f>
        <v>0</v>
      </c>
      <c r="J85" s="426">
        <f>D85-I85</f>
        <v>0</v>
      </c>
    </row>
    <row r="86" spans="1:10" ht="15" customHeight="1">
      <c r="A86" s="179" t="s">
        <v>97</v>
      </c>
      <c r="B86" s="168" t="s">
        <v>86</v>
      </c>
      <c r="C86" s="198" t="s">
        <v>98</v>
      </c>
      <c r="D86" s="199">
        <v>280000</v>
      </c>
      <c r="E86" s="165">
        <v>236570.27</v>
      </c>
      <c r="F86" s="166"/>
      <c r="G86" s="166"/>
      <c r="H86" s="166"/>
      <c r="I86" s="425">
        <f>E86+F86+G86+H86</f>
        <v>236570.27</v>
      </c>
      <c r="J86" s="426">
        <f>D86-I86</f>
        <v>43429.73000000001</v>
      </c>
    </row>
    <row r="87" spans="1:10" ht="16.5" customHeight="1">
      <c r="A87" s="167" t="s">
        <v>189</v>
      </c>
      <c r="B87" s="174" t="s">
        <v>92</v>
      </c>
      <c r="C87" s="195" t="s">
        <v>106</v>
      </c>
      <c r="D87" s="425">
        <f>D89+D90+D91+D92</f>
        <v>730986.68</v>
      </c>
      <c r="E87" s="425">
        <f>E89+E90+E91+E92</f>
        <v>729265.1699999999</v>
      </c>
      <c r="F87" s="425">
        <f>F89+F90+F91+F92</f>
        <v>0</v>
      </c>
      <c r="G87" s="425">
        <f>G89+G90+G91+G92</f>
        <v>105</v>
      </c>
      <c r="H87" s="425">
        <f>H89+H90+H91+H92</f>
        <v>0</v>
      </c>
      <c r="I87" s="425">
        <f>E87+F87+G87+H87</f>
        <v>729370.1699999999</v>
      </c>
      <c r="J87" s="426">
        <f>D87-I87</f>
        <v>1616.5100000001257</v>
      </c>
    </row>
    <row r="88" spans="1:10" ht="12" customHeight="1">
      <c r="A88" s="175" t="s">
        <v>20</v>
      </c>
      <c r="B88" s="171"/>
      <c r="C88" s="172"/>
      <c r="D88" s="466"/>
      <c r="E88" s="467"/>
      <c r="F88" s="466"/>
      <c r="G88" s="466"/>
      <c r="H88" s="466"/>
      <c r="I88" s="466"/>
      <c r="J88" s="468"/>
    </row>
    <row r="89" spans="1:10" ht="14.25" customHeight="1">
      <c r="A89" s="200" t="s">
        <v>190</v>
      </c>
      <c r="B89" s="174" t="s">
        <v>101</v>
      </c>
      <c r="C89" s="195" t="s">
        <v>107</v>
      </c>
      <c r="D89" s="166">
        <v>655966.67</v>
      </c>
      <c r="E89" s="165">
        <v>654400.21</v>
      </c>
      <c r="F89" s="166"/>
      <c r="G89" s="166"/>
      <c r="H89" s="166"/>
      <c r="I89" s="425">
        <f>E89+F89+G89+H89</f>
        <v>654400.21</v>
      </c>
      <c r="J89" s="426">
        <f>D89-I89</f>
        <v>1566.4600000000792</v>
      </c>
    </row>
    <row r="90" spans="1:10" ht="14.25" customHeight="1">
      <c r="A90" s="200" t="s">
        <v>191</v>
      </c>
      <c r="B90" s="174" t="s">
        <v>94</v>
      </c>
      <c r="C90" s="195" t="s">
        <v>108</v>
      </c>
      <c r="D90" s="166"/>
      <c r="E90" s="165"/>
      <c r="F90" s="166"/>
      <c r="G90" s="166"/>
      <c r="H90" s="166"/>
      <c r="I90" s="425">
        <f>E90+F90+G90+H90</f>
        <v>0</v>
      </c>
      <c r="J90" s="426">
        <f>D90-I90</f>
        <v>0</v>
      </c>
    </row>
    <row r="91" spans="1:10" ht="14.25" customHeight="1">
      <c r="A91" s="200" t="s">
        <v>192</v>
      </c>
      <c r="B91" s="174" t="s">
        <v>96</v>
      </c>
      <c r="C91" s="195" t="s">
        <v>110</v>
      </c>
      <c r="D91" s="166"/>
      <c r="E91" s="165"/>
      <c r="F91" s="166"/>
      <c r="G91" s="166"/>
      <c r="H91" s="166"/>
      <c r="I91" s="425">
        <f>E91+F91+G91+H91</f>
        <v>0</v>
      </c>
      <c r="J91" s="426">
        <f>D91-I91</f>
        <v>0</v>
      </c>
    </row>
    <row r="92" spans="1:10" ht="14.25" customHeight="1">
      <c r="A92" s="200" t="s">
        <v>193</v>
      </c>
      <c r="B92" s="168" t="s">
        <v>103</v>
      </c>
      <c r="C92" s="195" t="s">
        <v>113</v>
      </c>
      <c r="D92" s="166">
        <v>75020.01</v>
      </c>
      <c r="E92" s="165">
        <v>74864.96</v>
      </c>
      <c r="F92" s="166"/>
      <c r="G92" s="166">
        <v>105</v>
      </c>
      <c r="H92" s="166"/>
      <c r="I92" s="425">
        <f>E92+F92+G92+H92</f>
        <v>74969.96</v>
      </c>
      <c r="J92" s="426">
        <f>D92-I92</f>
        <v>50.04999999998836</v>
      </c>
    </row>
    <row r="93" spans="1:10" ht="15" customHeight="1">
      <c r="A93" s="167" t="s">
        <v>194</v>
      </c>
      <c r="B93" s="174" t="s">
        <v>100</v>
      </c>
      <c r="C93" s="195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201" t="s">
        <v>196</v>
      </c>
      <c r="B94" s="171"/>
      <c r="C94" s="172"/>
      <c r="D94" s="466"/>
      <c r="E94" s="467"/>
      <c r="F94" s="466"/>
      <c r="G94" s="466"/>
      <c r="H94" s="466"/>
      <c r="I94" s="466"/>
      <c r="J94" s="468"/>
    </row>
    <row r="95" spans="1:10" ht="14.25" customHeight="1">
      <c r="A95" s="200" t="s">
        <v>197</v>
      </c>
      <c r="B95" s="174" t="s">
        <v>102</v>
      </c>
      <c r="C95" s="195" t="s">
        <v>117</v>
      </c>
      <c r="D95" s="556"/>
      <c r="E95" s="555"/>
      <c r="F95" s="556"/>
      <c r="G95" s="556"/>
      <c r="H95" s="556"/>
      <c r="I95" s="425">
        <f>E95+F95+G95+H95</f>
        <v>0</v>
      </c>
      <c r="J95" s="426">
        <f>D95-I95</f>
        <v>0</v>
      </c>
    </row>
    <row r="96" spans="1:10" ht="14.25" customHeight="1">
      <c r="A96" s="200" t="s">
        <v>198</v>
      </c>
      <c r="B96" s="174" t="s">
        <v>104</v>
      </c>
      <c r="C96" s="195" t="s">
        <v>119</v>
      </c>
      <c r="D96" s="556"/>
      <c r="E96" s="555"/>
      <c r="F96" s="556"/>
      <c r="G96" s="556"/>
      <c r="H96" s="556"/>
      <c r="I96" s="425">
        <f>E96+F96+G96+H96</f>
        <v>0</v>
      </c>
      <c r="J96" s="426">
        <f>D96-I96</f>
        <v>0</v>
      </c>
    </row>
    <row r="97" spans="1:10" ht="14.25" customHeight="1" thickBot="1">
      <c r="A97" s="547" t="s">
        <v>199</v>
      </c>
      <c r="B97" s="182" t="s">
        <v>105</v>
      </c>
      <c r="C97" s="197" t="s">
        <v>123</v>
      </c>
      <c r="D97" s="556"/>
      <c r="E97" s="555"/>
      <c r="F97" s="556"/>
      <c r="G97" s="556"/>
      <c r="H97" s="556"/>
      <c r="I97" s="425">
        <f>E97+F97+G97+H97</f>
        <v>0</v>
      </c>
      <c r="J97" s="426">
        <f>D97-I97</f>
        <v>0</v>
      </c>
    </row>
    <row r="98" spans="1:10" ht="15.75" customHeight="1" thickBot="1">
      <c r="A98" s="548" t="s">
        <v>200</v>
      </c>
      <c r="B98" s="203">
        <v>450</v>
      </c>
      <c r="C98" s="203" t="s">
        <v>201</v>
      </c>
      <c r="D98" s="443">
        <f>D18-D49</f>
        <v>-121885.67000000179</v>
      </c>
      <c r="E98" s="443">
        <f>E18-E49</f>
        <v>15944107.25</v>
      </c>
      <c r="F98" s="443">
        <f>F18-F49</f>
        <v>0</v>
      </c>
      <c r="G98" s="443">
        <f>G18-G49</f>
        <v>-15886468.129999997</v>
      </c>
      <c r="H98" s="443">
        <f>H18-H49</f>
        <v>0</v>
      </c>
      <c r="I98" s="443">
        <f>E98+F98+G98+H98</f>
        <v>57639.120000002906</v>
      </c>
      <c r="J98" s="474" t="s">
        <v>201</v>
      </c>
    </row>
    <row r="99" spans="3:10" ht="13.5">
      <c r="C99" s="151"/>
      <c r="E99" s="143"/>
      <c r="F99" s="143"/>
      <c r="G99" s="143"/>
      <c r="H99" s="143"/>
      <c r="J99" s="204"/>
    </row>
    <row r="100" spans="1:10" ht="13.5" customHeight="1">
      <c r="A100" s="185"/>
      <c r="B100" s="205"/>
      <c r="C100" s="151" t="s">
        <v>202</v>
      </c>
      <c r="D100" s="206"/>
      <c r="E100" s="187"/>
      <c r="F100" s="187"/>
      <c r="G100" s="187"/>
      <c r="H100" s="187"/>
      <c r="I100" s="143"/>
      <c r="J100" s="495" t="s">
        <v>265</v>
      </c>
    </row>
    <row r="101" spans="1:10" ht="12.75">
      <c r="A101" s="146"/>
      <c r="B101" s="188"/>
      <c r="C101" s="188"/>
      <c r="D101" s="189"/>
      <c r="E101" s="189"/>
      <c r="F101" s="190"/>
      <c r="G101" s="190"/>
      <c r="H101" s="189"/>
      <c r="I101" s="157"/>
      <c r="J101" s="189"/>
    </row>
    <row r="102" spans="1:10" s="4" customFormat="1" ht="14.25" customHeight="1">
      <c r="A102" s="599" t="s">
        <v>99</v>
      </c>
      <c r="B102" s="599" t="s">
        <v>3</v>
      </c>
      <c r="C102" s="599" t="s">
        <v>4</v>
      </c>
      <c r="D102" s="601" t="s">
        <v>296</v>
      </c>
      <c r="E102" s="603" t="s">
        <v>158</v>
      </c>
      <c r="F102" s="604"/>
      <c r="G102" s="604"/>
      <c r="H102" s="604"/>
      <c r="I102" s="605"/>
      <c r="J102" s="601" t="s">
        <v>299</v>
      </c>
    </row>
    <row r="103" spans="1:10" s="4" customFormat="1" ht="23.25" customHeight="1">
      <c r="A103" s="608"/>
      <c r="B103" s="600"/>
      <c r="C103" s="600"/>
      <c r="D103" s="602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2"/>
    </row>
    <row r="104" spans="1:10" ht="11.25" customHeight="1" thickBot="1">
      <c r="A104" s="159">
        <v>1</v>
      </c>
      <c r="B104" s="134">
        <v>2</v>
      </c>
      <c r="C104" s="134"/>
      <c r="D104" s="160" t="s">
        <v>161</v>
      </c>
      <c r="E104" s="161" t="s">
        <v>162</v>
      </c>
      <c r="F104" s="160" t="s">
        <v>5</v>
      </c>
      <c r="G104" s="160" t="s">
        <v>6</v>
      </c>
      <c r="H104" s="160" t="s">
        <v>163</v>
      </c>
      <c r="I104" s="160" t="s">
        <v>164</v>
      </c>
      <c r="J104" s="160" t="s">
        <v>139</v>
      </c>
    </row>
    <row r="105" spans="1:10" ht="28.5" customHeight="1">
      <c r="A105" s="207" t="s">
        <v>246</v>
      </c>
      <c r="B105" s="163" t="s">
        <v>195</v>
      </c>
      <c r="C105" s="208"/>
      <c r="D105" s="565">
        <f>D107+D119</f>
        <v>121885.67</v>
      </c>
      <c r="E105" s="565">
        <f>E119+E122+E136</f>
        <v>-15944107.249999998</v>
      </c>
      <c r="F105" s="565">
        <f>F119+F122+F136</f>
        <v>0</v>
      </c>
      <c r="G105" s="565">
        <f>G119+G122+G136</f>
        <v>15886468.13</v>
      </c>
      <c r="H105" s="565">
        <f>H107</f>
        <v>0</v>
      </c>
      <c r="I105" s="565">
        <f>E105+F105+G105+H105</f>
        <v>-57639.11999999732</v>
      </c>
      <c r="J105" s="426">
        <f>D105-I105</f>
        <v>179524.7899999973</v>
      </c>
    </row>
    <row r="106" spans="1:10" ht="12" customHeight="1">
      <c r="A106" s="209" t="s">
        <v>20</v>
      </c>
      <c r="B106" s="210"/>
      <c r="C106" s="211"/>
      <c r="D106" s="466"/>
      <c r="E106" s="467"/>
      <c r="F106" s="466"/>
      <c r="G106" s="466"/>
      <c r="H106" s="466"/>
      <c r="I106" s="466"/>
      <c r="J106" s="468"/>
    </row>
    <row r="107" spans="1:10" ht="15" customHeight="1">
      <c r="A107" s="212" t="s">
        <v>203</v>
      </c>
      <c r="B107" s="213" t="s">
        <v>117</v>
      </c>
      <c r="C107" s="16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" customHeight="1">
      <c r="A108" s="214" t="s">
        <v>32</v>
      </c>
      <c r="B108" s="171"/>
      <c r="C108" s="172"/>
      <c r="D108" s="466"/>
      <c r="E108" s="467"/>
      <c r="F108" s="466"/>
      <c r="G108" s="466"/>
      <c r="H108" s="466"/>
      <c r="I108" s="466"/>
      <c r="J108" s="468"/>
    </row>
    <row r="109" spans="1:10" ht="14.25" customHeight="1">
      <c r="A109" s="215" t="s">
        <v>271</v>
      </c>
      <c r="B109" s="213" t="s">
        <v>125</v>
      </c>
      <c r="C109" s="164" t="s">
        <v>29</v>
      </c>
      <c r="D109" s="165"/>
      <c r="E109" s="165"/>
      <c r="F109" s="165"/>
      <c r="G109" s="166"/>
      <c r="H109" s="166"/>
      <c r="I109" s="425">
        <f>E109+F109+G109+H109</f>
        <v>0</v>
      </c>
      <c r="J109" s="426">
        <f>D109-I109</f>
        <v>0</v>
      </c>
    </row>
    <row r="110" spans="1:10" s="219" customFormat="1" ht="14.25" customHeight="1">
      <c r="A110" s="216" t="s">
        <v>204</v>
      </c>
      <c r="B110" s="217" t="s">
        <v>205</v>
      </c>
      <c r="C110" s="218" t="s">
        <v>122</v>
      </c>
      <c r="D110" s="463"/>
      <c r="E110" s="463"/>
      <c r="F110" s="463"/>
      <c r="G110" s="464"/>
      <c r="H110" s="464"/>
      <c r="I110" s="464"/>
      <c r="J110" s="465"/>
    </row>
    <row r="111" spans="1:10" s="219" customFormat="1" ht="14.25" customHeight="1">
      <c r="A111" s="216" t="s">
        <v>206</v>
      </c>
      <c r="B111" s="220" t="s">
        <v>207</v>
      </c>
      <c r="C111" s="218" t="s">
        <v>121</v>
      </c>
      <c r="D111" s="463"/>
      <c r="E111" s="463"/>
      <c r="F111" s="463"/>
      <c r="G111" s="464"/>
      <c r="H111" s="464"/>
      <c r="I111" s="464"/>
      <c r="J111" s="465"/>
    </row>
    <row r="112" spans="1:10" s="219" customFormat="1" ht="14.25" customHeight="1">
      <c r="A112" s="216" t="s">
        <v>208</v>
      </c>
      <c r="B112" s="217" t="s">
        <v>209</v>
      </c>
      <c r="C112" s="218" t="s">
        <v>126</v>
      </c>
      <c r="D112" s="463"/>
      <c r="E112" s="463"/>
      <c r="F112" s="463"/>
      <c r="G112" s="464"/>
      <c r="H112" s="464"/>
      <c r="I112" s="464"/>
      <c r="J112" s="465"/>
    </row>
    <row r="113" spans="1:10" s="219" customFormat="1" ht="14.25" customHeight="1">
      <c r="A113" s="216" t="s">
        <v>272</v>
      </c>
      <c r="B113" s="217" t="s">
        <v>211</v>
      </c>
      <c r="C113" s="218" t="s">
        <v>127</v>
      </c>
      <c r="D113" s="463"/>
      <c r="E113" s="463"/>
      <c r="F113" s="463"/>
      <c r="G113" s="464"/>
      <c r="H113" s="464"/>
      <c r="I113" s="464"/>
      <c r="J113" s="465"/>
    </row>
    <row r="114" spans="1:10" s="219" customFormat="1" ht="15.75" customHeight="1">
      <c r="A114" s="221" t="s">
        <v>212</v>
      </c>
      <c r="B114" s="220" t="s">
        <v>118</v>
      </c>
      <c r="C114" s="218"/>
      <c r="D114" s="463"/>
      <c r="E114" s="463"/>
      <c r="F114" s="463"/>
      <c r="G114" s="464"/>
      <c r="H114" s="464"/>
      <c r="I114" s="464"/>
      <c r="J114" s="465"/>
    </row>
    <row r="115" spans="1:10" s="219" customFormat="1" ht="12" customHeight="1">
      <c r="A115" s="214" t="s">
        <v>32</v>
      </c>
      <c r="B115" s="210"/>
      <c r="C115" s="211"/>
      <c r="D115" s="466"/>
      <c r="E115" s="467"/>
      <c r="F115" s="466"/>
      <c r="G115" s="466"/>
      <c r="H115" s="466"/>
      <c r="I115" s="466"/>
      <c r="J115" s="468"/>
    </row>
    <row r="116" spans="1:10" ht="14.25" customHeight="1">
      <c r="A116" s="222" t="s">
        <v>271</v>
      </c>
      <c r="B116" s="213" t="s">
        <v>213</v>
      </c>
      <c r="C116" s="164" t="s">
        <v>29</v>
      </c>
      <c r="D116" s="463"/>
      <c r="E116" s="463"/>
      <c r="F116" s="463"/>
      <c r="G116" s="464"/>
      <c r="H116" s="464"/>
      <c r="I116" s="464"/>
      <c r="J116" s="465"/>
    </row>
    <row r="117" spans="1:10" s="219" customFormat="1" ht="14.25" customHeight="1">
      <c r="A117" s="224" t="s">
        <v>208</v>
      </c>
      <c r="B117" s="220" t="s">
        <v>138</v>
      </c>
      <c r="C117" s="218" t="s">
        <v>128</v>
      </c>
      <c r="D117" s="463"/>
      <c r="E117" s="463"/>
      <c r="F117" s="463"/>
      <c r="G117" s="464"/>
      <c r="H117" s="464"/>
      <c r="I117" s="464"/>
      <c r="J117" s="465"/>
    </row>
    <row r="118" spans="1:10" s="219" customFormat="1" ht="14.25" customHeight="1">
      <c r="A118" s="224" t="s">
        <v>210</v>
      </c>
      <c r="B118" s="217" t="s">
        <v>214</v>
      </c>
      <c r="C118" s="218" t="s">
        <v>129</v>
      </c>
      <c r="D118" s="463"/>
      <c r="E118" s="463"/>
      <c r="F118" s="463"/>
      <c r="G118" s="464"/>
      <c r="H118" s="464"/>
      <c r="I118" s="464"/>
      <c r="J118" s="465"/>
    </row>
    <row r="119" spans="1:10" ht="15.75" customHeight="1">
      <c r="A119" s="221" t="s">
        <v>215</v>
      </c>
      <c r="B119" s="225" t="s">
        <v>216</v>
      </c>
      <c r="C119" s="164"/>
      <c r="D119" s="165">
        <v>121885.67</v>
      </c>
      <c r="E119" s="430">
        <f>E120+E121</f>
        <v>-57639.11999999732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-57639.11999999732</v>
      </c>
      <c r="J119" s="426">
        <f>IF(D119=0,0,D119-I119)</f>
        <v>179524.7899999973</v>
      </c>
    </row>
    <row r="120" spans="1:10" ht="14.25" customHeight="1">
      <c r="A120" s="223" t="s">
        <v>217</v>
      </c>
      <c r="B120" s="225" t="s">
        <v>126</v>
      </c>
      <c r="C120" s="164" t="s">
        <v>115</v>
      </c>
      <c r="D120" s="448" t="s">
        <v>201</v>
      </c>
      <c r="E120" s="429">
        <v>-37938800</v>
      </c>
      <c r="F120" s="429"/>
      <c r="G120" s="424">
        <v>-15886468.13</v>
      </c>
      <c r="H120" s="424"/>
      <c r="I120" s="425">
        <f>E120+F120+G120</f>
        <v>-53825268.13</v>
      </c>
      <c r="J120" s="449" t="s">
        <v>201</v>
      </c>
    </row>
    <row r="121" spans="1:10" ht="14.25" customHeight="1">
      <c r="A121" s="223" t="s">
        <v>218</v>
      </c>
      <c r="B121" s="225" t="s">
        <v>128</v>
      </c>
      <c r="C121" s="164" t="s">
        <v>116</v>
      </c>
      <c r="D121" s="448" t="s">
        <v>201</v>
      </c>
      <c r="E121" s="429">
        <v>37881160.88</v>
      </c>
      <c r="F121" s="429"/>
      <c r="G121" s="424">
        <v>15886468.13</v>
      </c>
      <c r="H121" s="424"/>
      <c r="I121" s="425">
        <f>E121+F121+G121</f>
        <v>53767629.010000005</v>
      </c>
      <c r="J121" s="449" t="s">
        <v>201</v>
      </c>
    </row>
    <row r="122" spans="1:10" ht="25.5" customHeight="1">
      <c r="A122" s="221" t="s">
        <v>219</v>
      </c>
      <c r="B122" s="226" t="s">
        <v>130</v>
      </c>
      <c r="C122" s="164"/>
      <c r="D122" s="416">
        <f aca="true" t="shared" si="4" ref="D122:I122">D124+D125</f>
        <v>0</v>
      </c>
      <c r="E122" s="416">
        <f t="shared" si="4"/>
        <v>-15886468.13</v>
      </c>
      <c r="F122" s="416">
        <f t="shared" si="4"/>
        <v>0</v>
      </c>
      <c r="G122" s="416">
        <f t="shared" si="4"/>
        <v>15886468.13</v>
      </c>
      <c r="H122" s="416">
        <f t="shared" si="4"/>
        <v>0</v>
      </c>
      <c r="I122" s="425">
        <f t="shared" si="4"/>
        <v>0</v>
      </c>
      <c r="J122" s="419">
        <f>D122-I122</f>
        <v>0</v>
      </c>
    </row>
    <row r="123" spans="1:10" ht="12.75" customHeight="1">
      <c r="A123" s="209" t="s">
        <v>20</v>
      </c>
      <c r="B123" s="171"/>
      <c r="C123" s="172"/>
      <c r="D123" s="451"/>
      <c r="E123" s="428"/>
      <c r="F123" s="427"/>
      <c r="G123" s="427"/>
      <c r="H123" s="452"/>
      <c r="I123" s="427"/>
      <c r="J123" s="453"/>
    </row>
    <row r="124" spans="1:10" ht="13.5" customHeight="1">
      <c r="A124" s="222" t="s">
        <v>220</v>
      </c>
      <c r="B124" s="213" t="s">
        <v>221</v>
      </c>
      <c r="C124" s="227" t="s">
        <v>115</v>
      </c>
      <c r="D124" s="429"/>
      <c r="E124" s="455"/>
      <c r="F124" s="456"/>
      <c r="G124" s="455">
        <v>15886468.13</v>
      </c>
      <c r="H124" s="424"/>
      <c r="I124" s="425">
        <f>E124+F124+G124</f>
        <v>15886468.13</v>
      </c>
      <c r="J124" s="457" t="s">
        <v>168</v>
      </c>
    </row>
    <row r="125" spans="1:10" ht="14.25" customHeight="1" thickBot="1">
      <c r="A125" s="223" t="s">
        <v>222</v>
      </c>
      <c r="B125" s="233" t="s">
        <v>223</v>
      </c>
      <c r="C125" s="183" t="s">
        <v>116</v>
      </c>
      <c r="D125" s="488"/>
      <c r="E125" s="436">
        <v>-15886468.13</v>
      </c>
      <c r="F125" s="441"/>
      <c r="G125" s="436"/>
      <c r="H125" s="489"/>
      <c r="I125" s="490">
        <f>E125+F125+G125</f>
        <v>-15886468.13</v>
      </c>
      <c r="J125" s="462" t="s">
        <v>168</v>
      </c>
    </row>
    <row r="126" spans="3:8" ht="12" customHeight="1">
      <c r="C126" s="151"/>
      <c r="E126" s="143"/>
      <c r="F126" s="143"/>
      <c r="G126" s="143"/>
      <c r="H126" s="143"/>
    </row>
    <row r="127" spans="1:10" ht="14.25" customHeight="1">
      <c r="A127" s="185"/>
      <c r="B127" s="205"/>
      <c r="C127" s="205"/>
      <c r="D127" s="206"/>
      <c r="E127" s="187"/>
      <c r="F127" s="187"/>
      <c r="G127" s="187"/>
      <c r="H127" s="187"/>
      <c r="I127" s="143"/>
      <c r="J127" s="495" t="s">
        <v>266</v>
      </c>
    </row>
    <row r="128" spans="1:10" ht="9.75" customHeight="1">
      <c r="A128" s="146"/>
      <c r="B128" s="188"/>
      <c r="C128" s="188"/>
      <c r="D128" s="189"/>
      <c r="E128" s="189"/>
      <c r="F128" s="190"/>
      <c r="G128" s="190"/>
      <c r="H128" s="189"/>
      <c r="I128" s="157"/>
      <c r="J128" s="189"/>
    </row>
    <row r="129" spans="1:10" s="4" customFormat="1" ht="14.25" customHeight="1">
      <c r="A129" s="599" t="s">
        <v>99</v>
      </c>
      <c r="B129" s="599" t="s">
        <v>3</v>
      </c>
      <c r="C129" s="599" t="s">
        <v>4</v>
      </c>
      <c r="D129" s="601" t="s">
        <v>296</v>
      </c>
      <c r="E129" s="603" t="s">
        <v>158</v>
      </c>
      <c r="F129" s="604"/>
      <c r="G129" s="604"/>
      <c r="H129" s="604"/>
      <c r="I129" s="605"/>
      <c r="J129" s="601" t="s">
        <v>299</v>
      </c>
    </row>
    <row r="130" spans="1:10" s="4" customFormat="1" ht="23.25" customHeight="1">
      <c r="A130" s="608"/>
      <c r="B130" s="600"/>
      <c r="C130" s="600"/>
      <c r="D130" s="602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2"/>
    </row>
    <row r="131" spans="1:10" ht="11.25" customHeight="1" thickBot="1">
      <c r="A131" s="159">
        <v>1</v>
      </c>
      <c r="B131" s="134">
        <v>2</v>
      </c>
      <c r="C131" s="134"/>
      <c r="D131" s="160" t="s">
        <v>161</v>
      </c>
      <c r="E131" s="161" t="s">
        <v>162</v>
      </c>
      <c r="F131" s="160" t="s">
        <v>5</v>
      </c>
      <c r="G131" s="160" t="s">
        <v>6</v>
      </c>
      <c r="H131" s="160" t="s">
        <v>163</v>
      </c>
      <c r="I131" s="160" t="s">
        <v>164</v>
      </c>
      <c r="J131" s="160" t="s">
        <v>139</v>
      </c>
    </row>
    <row r="132" spans="1:10" ht="15.75" customHeight="1">
      <c r="A132" s="229" t="s">
        <v>224</v>
      </c>
      <c r="B132" s="226" t="s">
        <v>129</v>
      </c>
      <c r="C132" s="230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175" t="s">
        <v>20</v>
      </c>
      <c r="B133" s="210"/>
      <c r="C133" s="211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231" t="s">
        <v>225</v>
      </c>
      <c r="B134" s="213" t="s">
        <v>226</v>
      </c>
      <c r="C134" s="227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3.25" customHeight="1">
      <c r="A135" s="231" t="s">
        <v>227</v>
      </c>
      <c r="B135" s="225" t="s">
        <v>228</v>
      </c>
      <c r="C135" s="228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5.5" customHeight="1">
      <c r="A136" s="229" t="s">
        <v>229</v>
      </c>
      <c r="B136" s="226" t="s">
        <v>131</v>
      </c>
      <c r="C136" s="230" t="s">
        <v>201</v>
      </c>
      <c r="D136" s="416">
        <f aca="true" t="shared" si="5" ref="D136:I136">D138+D139</f>
        <v>0</v>
      </c>
      <c r="E136" s="416">
        <f t="shared" si="5"/>
        <v>0</v>
      </c>
      <c r="F136" s="416">
        <f t="shared" si="5"/>
        <v>0</v>
      </c>
      <c r="G136" s="416">
        <f t="shared" si="5"/>
        <v>0</v>
      </c>
      <c r="H136" s="416">
        <f t="shared" si="5"/>
        <v>0</v>
      </c>
      <c r="I136" s="425">
        <f t="shared" si="5"/>
        <v>0</v>
      </c>
      <c r="J136" s="419">
        <f>D136-I136</f>
        <v>0</v>
      </c>
    </row>
    <row r="137" spans="1:10" ht="12.75" customHeight="1">
      <c r="A137" s="175" t="s">
        <v>20</v>
      </c>
      <c r="B137" s="210"/>
      <c r="C137" s="211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231" t="s">
        <v>230</v>
      </c>
      <c r="B138" s="213" t="s">
        <v>231</v>
      </c>
      <c r="C138" s="227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232" t="s">
        <v>232</v>
      </c>
      <c r="B139" s="233" t="s">
        <v>233</v>
      </c>
      <c r="C139" s="183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234"/>
      <c r="B140" s="235"/>
      <c r="C140" s="235"/>
      <c r="D140" s="202"/>
      <c r="E140" s="202"/>
      <c r="F140" s="202"/>
      <c r="G140" s="202"/>
      <c r="H140" s="202"/>
      <c r="I140" s="202"/>
      <c r="J140" s="202"/>
    </row>
    <row r="141" spans="1:10" ht="22.5" customHeight="1">
      <c r="A141" s="236" t="s">
        <v>326</v>
      </c>
      <c r="B141" s="237"/>
      <c r="C141" s="237"/>
      <c r="D141" s="202"/>
      <c r="E141" s="238"/>
      <c r="F141" s="238" t="s">
        <v>235</v>
      </c>
      <c r="G141" s="202"/>
      <c r="H141" s="202"/>
      <c r="I141" s="202"/>
      <c r="J141" s="202"/>
    </row>
    <row r="142" spans="1:10" ht="9.75" customHeight="1">
      <c r="A142" s="142" t="s">
        <v>236</v>
      </c>
      <c r="B142" s="142"/>
      <c r="C142" s="142"/>
      <c r="D142" s="143"/>
      <c r="E142" s="239"/>
      <c r="F142" s="239" t="s">
        <v>237</v>
      </c>
      <c r="G142" s="239"/>
      <c r="H142" s="239"/>
      <c r="I142" s="239"/>
      <c r="J142" s="239"/>
    </row>
    <row r="143" spans="5:10" ht="12.75" customHeight="1">
      <c r="E143" s="239"/>
      <c r="F143" s="239"/>
      <c r="G143" s="236"/>
      <c r="H143" s="236"/>
      <c r="I143" s="239"/>
      <c r="J143" s="239"/>
    </row>
    <row r="144" spans="1:10" ht="12.75" customHeight="1">
      <c r="A144" s="142" t="s">
        <v>322</v>
      </c>
      <c r="B144" s="142"/>
      <c r="C144" s="142"/>
      <c r="D144" s="143"/>
      <c r="E144" s="239"/>
      <c r="F144" s="239"/>
      <c r="G144" s="239"/>
      <c r="H144" s="239"/>
      <c r="I144" s="239"/>
      <c r="J144" s="239"/>
    </row>
    <row r="145" spans="1:10" ht="9.75" customHeight="1">
      <c r="A145" s="142" t="s">
        <v>239</v>
      </c>
      <c r="B145" s="142"/>
      <c r="C145" s="142"/>
      <c r="D145" s="143"/>
      <c r="E145" s="239"/>
      <c r="F145" s="239"/>
      <c r="G145" s="239"/>
      <c r="H145" s="239"/>
      <c r="I145" s="239"/>
      <c r="J145" s="239"/>
    </row>
    <row r="146" spans="4:10" ht="28.5" customHeight="1">
      <c r="D146" s="240" t="s">
        <v>240</v>
      </c>
      <c r="E146" s="241"/>
      <c r="F146" s="241"/>
      <c r="G146" s="242"/>
      <c r="H146" s="188"/>
      <c r="I146" s="157"/>
      <c r="J146" s="158"/>
    </row>
    <row r="147" spans="4:8" ht="11.25" customHeight="1">
      <c r="D147" s="239"/>
      <c r="E147" s="239"/>
      <c r="F147" s="239"/>
      <c r="G147" s="241" t="s">
        <v>241</v>
      </c>
      <c r="H147" s="132"/>
    </row>
    <row r="148" spans="4:8" ht="26.25" customHeight="1">
      <c r="D148" s="243" t="s">
        <v>140</v>
      </c>
      <c r="E148" s="241"/>
      <c r="F148" s="241"/>
      <c r="G148" s="241"/>
      <c r="H148" s="132"/>
    </row>
    <row r="149" spans="4:8" ht="10.5" customHeight="1">
      <c r="D149" s="241" t="s">
        <v>242</v>
      </c>
      <c r="E149" s="241"/>
      <c r="F149" s="241"/>
      <c r="H149" s="132"/>
    </row>
    <row r="150" spans="1:9" ht="23.25" customHeight="1">
      <c r="A150" s="243" t="s">
        <v>327</v>
      </c>
      <c r="B150" s="133"/>
      <c r="C150" s="133"/>
      <c r="D150" s="133"/>
      <c r="E150" s="133" t="s">
        <v>329</v>
      </c>
      <c r="F150" s="133"/>
      <c r="G150" s="133"/>
      <c r="H150" s="133"/>
      <c r="I150" s="133"/>
    </row>
    <row r="151" spans="1:9" ht="12" customHeight="1">
      <c r="A151" s="244" t="s">
        <v>243</v>
      </c>
      <c r="B151" s="133"/>
      <c r="C151" s="245"/>
      <c r="D151" s="202"/>
      <c r="E151" s="202"/>
      <c r="F151" s="202"/>
      <c r="G151" s="133"/>
      <c r="H151" s="133"/>
      <c r="I151" s="133"/>
    </row>
    <row r="152" spans="1:9" ht="9.75" customHeight="1">
      <c r="A152" s="142"/>
      <c r="B152" s="142"/>
      <c r="C152" s="142"/>
      <c r="D152" s="143"/>
      <c r="E152" s="143"/>
      <c r="F152" s="142"/>
      <c r="G152" s="142"/>
      <c r="H152" s="246"/>
      <c r="I152" s="133"/>
    </row>
    <row r="153" spans="1:9" ht="13.5" customHeight="1">
      <c r="A153" s="142" t="s">
        <v>328</v>
      </c>
      <c r="B153" s="142"/>
      <c r="C153" s="142"/>
      <c r="D153" s="236"/>
      <c r="E153" s="247"/>
      <c r="F153" s="247"/>
      <c r="G153" s="247"/>
      <c r="H153" s="248"/>
      <c r="I153" s="248"/>
    </row>
  </sheetData>
  <sheetProtection formatCells="0" formatColumns="0" formatRows="0" pivotTables="0"/>
  <mergeCells count="32">
    <mergeCell ref="E102:I102"/>
    <mergeCell ref="E129:I129"/>
    <mergeCell ref="A129:A130"/>
    <mergeCell ref="B129:B130"/>
    <mergeCell ref="C129:C130"/>
    <mergeCell ref="D129:D130"/>
    <mergeCell ref="A2:H2"/>
    <mergeCell ref="A3:H3"/>
    <mergeCell ref="E46:I46"/>
    <mergeCell ref="E15:I15"/>
    <mergeCell ref="D75:D76"/>
    <mergeCell ref="E75:I75"/>
    <mergeCell ref="J15:J16"/>
    <mergeCell ref="A46:A47"/>
    <mergeCell ref="B46:B47"/>
    <mergeCell ref="C46:C47"/>
    <mergeCell ref="D46:D47"/>
    <mergeCell ref="J46:J47"/>
    <mergeCell ref="A15:A16"/>
    <mergeCell ref="B15:B16"/>
    <mergeCell ref="C15:C16"/>
    <mergeCell ref="D15:D16"/>
    <mergeCell ref="J129:J130"/>
    <mergeCell ref="J75:J76"/>
    <mergeCell ref="A102:A103"/>
    <mergeCell ref="B102:B103"/>
    <mergeCell ref="C102:C103"/>
    <mergeCell ref="D102:D103"/>
    <mergeCell ref="J102:J103"/>
    <mergeCell ref="A75:A76"/>
    <mergeCell ref="B75:B76"/>
    <mergeCell ref="C75:C7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9" man="1"/>
    <brk id="71" max="9" man="1"/>
    <brk id="98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33">
      <selection activeCell="E144" sqref="E144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9" customHeight="1">
      <c r="I1" s="250"/>
      <c r="J1" s="251"/>
    </row>
    <row r="2" spans="1:10" ht="16.5" customHeight="1" thickBot="1">
      <c r="A2" s="612" t="s">
        <v>141</v>
      </c>
      <c r="B2" s="613"/>
      <c r="C2" s="613"/>
      <c r="D2" s="613"/>
      <c r="E2" s="613"/>
      <c r="F2" s="613"/>
      <c r="G2" s="613"/>
      <c r="H2" s="613"/>
      <c r="I2" s="249"/>
      <c r="J2" s="253" t="s">
        <v>0</v>
      </c>
    </row>
    <row r="3" spans="1:10" ht="16.5" customHeight="1">
      <c r="A3" s="614" t="s">
        <v>142</v>
      </c>
      <c r="B3" s="614"/>
      <c r="C3" s="614"/>
      <c r="D3" s="614"/>
      <c r="E3" s="614"/>
      <c r="F3" s="614"/>
      <c r="G3" s="614"/>
      <c r="H3" s="614"/>
      <c r="I3" s="255" t="s">
        <v>1</v>
      </c>
      <c r="J3" s="256" t="s">
        <v>143</v>
      </c>
    </row>
    <row r="4" spans="1:10" ht="15" customHeight="1">
      <c r="A4" s="405"/>
      <c r="B4" s="405"/>
      <c r="C4" s="406" t="s">
        <v>258</v>
      </c>
      <c r="D4" s="407" t="str">
        <f>OtDateTxt</f>
        <v>1 января 2014 г.</v>
      </c>
      <c r="E4" s="405"/>
      <c r="F4" s="405"/>
      <c r="G4" s="405"/>
      <c r="H4" s="405"/>
      <c r="I4" s="255" t="s">
        <v>2</v>
      </c>
      <c r="J4" s="408">
        <f>OtDate</f>
        <v>41640</v>
      </c>
    </row>
    <row r="5" spans="1:10" s="260" customFormat="1" ht="15" customHeight="1">
      <c r="A5" s="491" t="s">
        <v>144</v>
      </c>
      <c r="B5" s="409" t="str">
        <f>OtUch</f>
        <v>МБОУ лицей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C6" s="257"/>
      <c r="D6" s="257"/>
      <c r="E6" s="258"/>
      <c r="F6" s="258"/>
      <c r="G6" s="258"/>
      <c r="H6" s="258"/>
      <c r="I6" s="259"/>
      <c r="J6" s="412"/>
    </row>
    <row r="7" spans="1:10" s="260" customFormat="1" ht="15" customHeight="1">
      <c r="A7" s="491" t="s">
        <v>147</v>
      </c>
      <c r="B7" s="409" t="str">
        <f>OtOrg</f>
        <v>Управление образования Администрации города Лобня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5" customHeight="1">
      <c r="A8" s="492" t="s">
        <v>149</v>
      </c>
      <c r="B8" s="410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5" customHeight="1">
      <c r="A9" s="492" t="s">
        <v>150</v>
      </c>
      <c r="B9" s="411" t="str">
        <f>OtRasp</f>
        <v>Управление образования Администрации города Лобня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905</v>
      </c>
    </row>
    <row r="10" spans="1:10" ht="15" customHeight="1">
      <c r="A10" s="492" t="s">
        <v>152</v>
      </c>
      <c r="B10" s="268" t="s">
        <v>249</v>
      </c>
      <c r="C10" s="266"/>
      <c r="D10" s="266"/>
      <c r="E10" s="267"/>
      <c r="F10" s="267"/>
      <c r="G10" s="267"/>
      <c r="H10" s="267"/>
      <c r="I10" s="264"/>
      <c r="J10" s="265" t="s">
        <v>162</v>
      </c>
    </row>
    <row r="11" spans="1:10" ht="1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5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599" t="s">
        <v>99</v>
      </c>
      <c r="B15" s="599" t="s">
        <v>3</v>
      </c>
      <c r="C15" s="599" t="s">
        <v>4</v>
      </c>
      <c r="D15" s="601" t="s">
        <v>296</v>
      </c>
      <c r="E15" s="603" t="s">
        <v>158</v>
      </c>
      <c r="F15" s="604"/>
      <c r="G15" s="604"/>
      <c r="H15" s="604"/>
      <c r="I15" s="605"/>
      <c r="J15" s="601" t="s">
        <v>299</v>
      </c>
    </row>
    <row r="16" spans="1:10" s="4" customFormat="1" ht="23.25" customHeight="1">
      <c r="A16" s="608"/>
      <c r="B16" s="600"/>
      <c r="C16" s="600"/>
      <c r="D16" s="602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2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6345855.48</v>
      </c>
      <c r="E18" s="416">
        <f>E19+E22+E23+E24+E28+E37</f>
        <v>6345855.48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6345855.48</v>
      </c>
      <c r="J18" s="426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477"/>
      <c r="E24" s="477"/>
      <c r="F24" s="478"/>
      <c r="G24" s="478"/>
      <c r="H24" s="478"/>
      <c r="I24" s="478"/>
      <c r="J24" s="479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477"/>
      <c r="E26" s="477"/>
      <c r="F26" s="478"/>
      <c r="G26" s="478"/>
      <c r="H26" s="478"/>
      <c r="I26" s="478"/>
      <c r="J26" s="479"/>
    </row>
    <row r="27" spans="1:10" ht="14.25" customHeight="1">
      <c r="A27" s="291" t="s">
        <v>23</v>
      </c>
      <c r="B27" s="295" t="s">
        <v>24</v>
      </c>
      <c r="C27" s="414" t="s">
        <v>25</v>
      </c>
      <c r="D27" s="477"/>
      <c r="E27" s="477"/>
      <c r="F27" s="478"/>
      <c r="G27" s="478"/>
      <c r="H27" s="478"/>
      <c r="I27" s="478"/>
      <c r="J27" s="479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6345855.48</v>
      </c>
      <c r="E37" s="430">
        <f>E39+E40+E41+E42</f>
        <v>6345855.48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6345855.48</v>
      </c>
      <c r="J37" s="426">
        <f>D37-I37</f>
        <v>0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477"/>
      <c r="E39" s="477"/>
      <c r="F39" s="478"/>
      <c r="G39" s="478"/>
      <c r="H39" s="478"/>
      <c r="I39" s="478"/>
      <c r="J39" s="479"/>
    </row>
    <row r="40" spans="1:10" ht="14.25" customHeight="1">
      <c r="A40" s="296" t="s">
        <v>180</v>
      </c>
      <c r="B40" s="292" t="s">
        <v>39</v>
      </c>
      <c r="C40" s="287" t="s">
        <v>37</v>
      </c>
      <c r="D40" s="568">
        <v>6345855.48</v>
      </c>
      <c r="E40" s="568">
        <v>6345855.48</v>
      </c>
      <c r="F40" s="569"/>
      <c r="G40" s="569"/>
      <c r="H40" s="569"/>
      <c r="I40" s="483">
        <f>E40+F40+G40+H40</f>
        <v>6345855.48</v>
      </c>
      <c r="J40" s="426">
        <f>D40-I40</f>
        <v>0</v>
      </c>
    </row>
    <row r="41" spans="1:10" ht="14.25" customHeight="1">
      <c r="A41" s="296" t="s">
        <v>181</v>
      </c>
      <c r="B41" s="292" t="s">
        <v>40</v>
      </c>
      <c r="C41" s="287" t="s">
        <v>37</v>
      </c>
      <c r="D41" s="477"/>
      <c r="E41" s="477"/>
      <c r="F41" s="478"/>
      <c r="G41" s="478"/>
      <c r="H41" s="478"/>
      <c r="I41" s="484"/>
      <c r="J41" s="479"/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599" t="s">
        <v>99</v>
      </c>
      <c r="B46" s="599" t="s">
        <v>3</v>
      </c>
      <c r="C46" s="599" t="s">
        <v>4</v>
      </c>
      <c r="D46" s="601" t="s">
        <v>296</v>
      </c>
      <c r="E46" s="603" t="s">
        <v>158</v>
      </c>
      <c r="F46" s="604"/>
      <c r="G46" s="604"/>
      <c r="H46" s="604"/>
      <c r="I46" s="605"/>
      <c r="J46" s="601" t="s">
        <v>299</v>
      </c>
    </row>
    <row r="47" spans="1:10" s="4" customFormat="1" ht="23.25" customHeight="1">
      <c r="A47" s="608"/>
      <c r="B47" s="600"/>
      <c r="C47" s="600"/>
      <c r="D47" s="602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2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6345855.48</v>
      </c>
      <c r="E49" s="439">
        <f>E51+E56+E64+E68+E78+E82+E86+E87+E93</f>
        <v>6345855.48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6345855.48</v>
      </c>
      <c r="J49" s="426">
        <f>D49-I49</f>
        <v>0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0</v>
      </c>
      <c r="E51" s="425">
        <f>E53+E54+E55</f>
        <v>0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0</v>
      </c>
      <c r="J51" s="426">
        <f>D51-I51</f>
        <v>0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/>
      <c r="E53" s="568"/>
      <c r="F53" s="569"/>
      <c r="G53" s="569"/>
      <c r="H53" s="569"/>
      <c r="I53" s="425">
        <f>E53+F53+G53+H53</f>
        <v>0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/>
      <c r="E55" s="568"/>
      <c r="F55" s="569"/>
      <c r="G55" s="569"/>
      <c r="H55" s="569"/>
      <c r="I55" s="425">
        <f>E55+F55+G55+H55</f>
        <v>0</v>
      </c>
      <c r="J55" s="426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2213060</v>
      </c>
      <c r="E56" s="425">
        <f>E58+E59+E60+E61+E62+E63</f>
        <v>2213060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2213060</v>
      </c>
      <c r="J56" s="426">
        <f>D56-I56</f>
        <v>0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/>
      <c r="E59" s="568"/>
      <c r="F59" s="569"/>
      <c r="G59" s="569"/>
      <c r="H59" s="569"/>
      <c r="I59" s="425">
        <f t="shared" si="2"/>
        <v>0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>
        <v>1171800</v>
      </c>
      <c r="E62" s="568">
        <v>1171800</v>
      </c>
      <c r="F62" s="569"/>
      <c r="G62" s="569"/>
      <c r="H62" s="569"/>
      <c r="I62" s="425">
        <f t="shared" si="2"/>
        <v>1171800</v>
      </c>
      <c r="J62" s="426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>
        <v>1041260</v>
      </c>
      <c r="E63" s="568">
        <v>1041260</v>
      </c>
      <c r="F63" s="569"/>
      <c r="G63" s="569"/>
      <c r="H63" s="569"/>
      <c r="I63" s="425">
        <f t="shared" si="2"/>
        <v>1041260</v>
      </c>
      <c r="J63" s="426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478"/>
      <c r="E64" s="477"/>
      <c r="F64" s="478"/>
      <c r="G64" s="478"/>
      <c r="H64" s="478"/>
      <c r="I64" s="478"/>
      <c r="J64" s="479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478"/>
      <c r="E66" s="477"/>
      <c r="F66" s="478"/>
      <c r="G66" s="478"/>
      <c r="H66" s="478"/>
      <c r="I66" s="478"/>
      <c r="J66" s="479"/>
    </row>
    <row r="67" spans="1:10" ht="24.75" customHeight="1">
      <c r="A67" s="296" t="s">
        <v>78</v>
      </c>
      <c r="B67" s="286" t="s">
        <v>79</v>
      </c>
      <c r="C67" s="313" t="s">
        <v>80</v>
      </c>
      <c r="D67" s="478"/>
      <c r="E67" s="477"/>
      <c r="F67" s="478"/>
      <c r="G67" s="478"/>
      <c r="H67" s="478"/>
      <c r="I67" s="478"/>
      <c r="J67" s="479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599" t="s">
        <v>99</v>
      </c>
      <c r="B75" s="599" t="s">
        <v>3</v>
      </c>
      <c r="C75" s="599" t="s">
        <v>4</v>
      </c>
      <c r="D75" s="601" t="s">
        <v>296</v>
      </c>
      <c r="E75" s="603" t="s">
        <v>158</v>
      </c>
      <c r="F75" s="604"/>
      <c r="G75" s="604"/>
      <c r="H75" s="604"/>
      <c r="I75" s="605"/>
      <c r="J75" s="601" t="s">
        <v>299</v>
      </c>
    </row>
    <row r="76" spans="1:10" s="4" customFormat="1" ht="23.25" customHeight="1">
      <c r="A76" s="608"/>
      <c r="B76" s="600"/>
      <c r="C76" s="600"/>
      <c r="D76" s="602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2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478"/>
      <c r="E78" s="477"/>
      <c r="F78" s="478"/>
      <c r="G78" s="478"/>
      <c r="H78" s="478"/>
      <c r="I78" s="478"/>
      <c r="J78" s="479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478"/>
      <c r="E80" s="477"/>
      <c r="F80" s="478"/>
      <c r="G80" s="478"/>
      <c r="H80" s="478"/>
      <c r="I80" s="478"/>
      <c r="J80" s="479"/>
    </row>
    <row r="81" spans="1:10" ht="14.25" customHeight="1">
      <c r="A81" s="291" t="s">
        <v>88</v>
      </c>
      <c r="B81" s="286" t="s">
        <v>89</v>
      </c>
      <c r="C81" s="316" t="s">
        <v>90</v>
      </c>
      <c r="D81" s="478"/>
      <c r="E81" s="477"/>
      <c r="F81" s="478"/>
      <c r="G81" s="478"/>
      <c r="H81" s="478"/>
      <c r="I81" s="478"/>
      <c r="J81" s="479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/>
      <c r="E84" s="568"/>
      <c r="F84" s="569"/>
      <c r="G84" s="569"/>
      <c r="H84" s="569"/>
      <c r="I84" s="425">
        <f>E84+F84+G84+H84</f>
        <v>0</v>
      </c>
      <c r="J84" s="426">
        <f>D84-I84</f>
        <v>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>
        <v>1500</v>
      </c>
      <c r="E86" s="568">
        <v>1500</v>
      </c>
      <c r="F86" s="569"/>
      <c r="G86" s="569"/>
      <c r="H86" s="569"/>
      <c r="I86" s="425">
        <f>E86+F86+G86+H86</f>
        <v>1500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4131295.48</v>
      </c>
      <c r="E87" s="425">
        <f>E89+E90+E91+E92</f>
        <v>4131295.48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4131295.48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>
        <v>4113500</v>
      </c>
      <c r="E89" s="429">
        <v>4113500</v>
      </c>
      <c r="F89" s="424"/>
      <c r="G89" s="424"/>
      <c r="H89" s="424"/>
      <c r="I89" s="425">
        <f>E89+F89+G89+H89</f>
        <v>4113500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>
        <v>17795.48</v>
      </c>
      <c r="E92" s="429">
        <v>17795.48</v>
      </c>
      <c r="F92" s="424"/>
      <c r="G92" s="424"/>
      <c r="H92" s="424"/>
      <c r="I92" s="425">
        <f>E92+F92+G92+H92</f>
        <v>17795.48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0</v>
      </c>
      <c r="E98" s="443">
        <f t="shared" si="4"/>
        <v>0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0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599" t="s">
        <v>99</v>
      </c>
      <c r="B102" s="599" t="s">
        <v>3</v>
      </c>
      <c r="C102" s="599" t="s">
        <v>4</v>
      </c>
      <c r="D102" s="601" t="s">
        <v>296</v>
      </c>
      <c r="E102" s="603" t="s">
        <v>158</v>
      </c>
      <c r="F102" s="604"/>
      <c r="G102" s="604"/>
      <c r="H102" s="604"/>
      <c r="I102" s="605"/>
      <c r="J102" s="601" t="s">
        <v>299</v>
      </c>
    </row>
    <row r="103" spans="1:10" s="4" customFormat="1" ht="23.25" customHeight="1">
      <c r="A103" s="608"/>
      <c r="B103" s="600"/>
      <c r="C103" s="600"/>
      <c r="D103" s="602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2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0</v>
      </c>
      <c r="E105" s="565">
        <f t="shared" si="5"/>
        <v>0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0</v>
      </c>
      <c r="J105" s="417">
        <f>D105-I105</f>
        <v>0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477"/>
      <c r="E110" s="477"/>
      <c r="F110" s="477"/>
      <c r="G110" s="478"/>
      <c r="H110" s="478"/>
      <c r="I110" s="478"/>
      <c r="J110" s="479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477"/>
      <c r="E111" s="477"/>
      <c r="F111" s="477"/>
      <c r="G111" s="478"/>
      <c r="H111" s="478"/>
      <c r="I111" s="478"/>
      <c r="J111" s="479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477"/>
      <c r="E112" s="477"/>
      <c r="F112" s="477"/>
      <c r="G112" s="478"/>
      <c r="H112" s="478"/>
      <c r="I112" s="478"/>
      <c r="J112" s="479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477"/>
      <c r="E113" s="477"/>
      <c r="F113" s="477"/>
      <c r="G113" s="478"/>
      <c r="H113" s="478"/>
      <c r="I113" s="478"/>
      <c r="J113" s="479"/>
    </row>
    <row r="114" spans="1:10" s="337" customFormat="1" ht="15.75" customHeight="1">
      <c r="A114" s="339" t="s">
        <v>212</v>
      </c>
      <c r="B114" s="338" t="s">
        <v>118</v>
      </c>
      <c r="C114" s="336"/>
      <c r="D114" s="477"/>
      <c r="E114" s="477"/>
      <c r="F114" s="477"/>
      <c r="G114" s="478"/>
      <c r="H114" s="478"/>
      <c r="I114" s="478"/>
      <c r="J114" s="479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477"/>
      <c r="E116" s="477"/>
      <c r="F116" s="477"/>
      <c r="G116" s="478"/>
      <c r="H116" s="478"/>
      <c r="I116" s="478"/>
      <c r="J116" s="479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477"/>
      <c r="E117" s="477"/>
      <c r="F117" s="477"/>
      <c r="G117" s="478"/>
      <c r="H117" s="478"/>
      <c r="I117" s="478"/>
      <c r="J117" s="479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477"/>
      <c r="E118" s="477"/>
      <c r="F118" s="477"/>
      <c r="G118" s="478"/>
      <c r="H118" s="478"/>
      <c r="I118" s="478"/>
      <c r="J118" s="479"/>
    </row>
    <row r="119" spans="1:10" ht="15.75" customHeight="1">
      <c r="A119" s="339" t="s">
        <v>215</v>
      </c>
      <c r="B119" s="343" t="s">
        <v>216</v>
      </c>
      <c r="C119" s="284"/>
      <c r="D119" s="555"/>
      <c r="E119" s="430">
        <f>E120+E121</f>
        <v>0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0</v>
      </c>
      <c r="J119" s="426">
        <f>D119-I119</f>
        <v>0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429">
        <v>-6345855.48</v>
      </c>
      <c r="F120" s="429"/>
      <c r="G120" s="424"/>
      <c r="H120" s="424"/>
      <c r="I120" s="425">
        <f>E120+F120+G120</f>
        <v>-6345855.48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>
        <v>6345855.48</v>
      </c>
      <c r="F121" s="429"/>
      <c r="G121" s="424"/>
      <c r="H121" s="424"/>
      <c r="I121" s="425">
        <f>E121+F121+G121</f>
        <v>6345855.48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599" t="s">
        <v>99</v>
      </c>
      <c r="B129" s="599" t="s">
        <v>3</v>
      </c>
      <c r="C129" s="599" t="s">
        <v>4</v>
      </c>
      <c r="D129" s="601" t="s">
        <v>296</v>
      </c>
      <c r="E129" s="603" t="s">
        <v>158</v>
      </c>
      <c r="F129" s="604"/>
      <c r="G129" s="604"/>
      <c r="H129" s="604"/>
      <c r="I129" s="605"/>
      <c r="J129" s="601" t="s">
        <v>299</v>
      </c>
    </row>
    <row r="130" spans="1:10" s="4" customFormat="1" ht="23.25" customHeight="1">
      <c r="A130" s="608"/>
      <c r="B130" s="600"/>
      <c r="C130" s="600"/>
      <c r="D130" s="602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2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354" t="s">
        <v>321</v>
      </c>
      <c r="B141" s="355"/>
      <c r="C141" s="355"/>
      <c r="D141" s="319"/>
      <c r="E141" s="356"/>
      <c r="F141" s="356" t="s">
        <v>235</v>
      </c>
      <c r="G141" s="319"/>
      <c r="H141" s="319"/>
      <c r="I141" s="319"/>
      <c r="J141" s="319"/>
    </row>
    <row r="142" spans="1:10" ht="9.75" customHeight="1">
      <c r="A142" s="262" t="s">
        <v>236</v>
      </c>
      <c r="B142" s="262"/>
      <c r="C142" s="262"/>
      <c r="D142" s="263"/>
      <c r="E142" s="357"/>
      <c r="F142" s="357" t="s">
        <v>237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322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239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22.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330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331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formatCells="0" formatColumns="0" formatRows="0" pivotTables="0"/>
  <mergeCells count="32">
    <mergeCell ref="E15:I15"/>
    <mergeCell ref="J15:J16"/>
    <mergeCell ref="A15:A16"/>
    <mergeCell ref="B15:B16"/>
    <mergeCell ref="C15:C16"/>
    <mergeCell ref="D15:D16"/>
    <mergeCell ref="J75:J76"/>
    <mergeCell ref="A46:A47"/>
    <mergeCell ref="B46:B47"/>
    <mergeCell ref="C46:C47"/>
    <mergeCell ref="D46:D47"/>
    <mergeCell ref="J46:J47"/>
    <mergeCell ref="J129:J130"/>
    <mergeCell ref="A102:A103"/>
    <mergeCell ref="B102:B103"/>
    <mergeCell ref="C102:C103"/>
    <mergeCell ref="D102:D103"/>
    <mergeCell ref="J102:J103"/>
    <mergeCell ref="E102:I102"/>
    <mergeCell ref="E129:I129"/>
    <mergeCell ref="A129:A130"/>
    <mergeCell ref="B129:B130"/>
    <mergeCell ref="C129:C130"/>
    <mergeCell ref="D129:D130"/>
    <mergeCell ref="A2:H2"/>
    <mergeCell ref="A3:H3"/>
    <mergeCell ref="E46:I46"/>
    <mergeCell ref="E75:I75"/>
    <mergeCell ref="A75:A76"/>
    <mergeCell ref="B75:B76"/>
    <mergeCell ref="C75:C76"/>
    <mergeCell ref="D75:D7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">
      <selection activeCell="C18" sqref="C18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7.5" customHeight="1">
      <c r="I1" s="250"/>
      <c r="J1" s="251"/>
    </row>
    <row r="2" spans="1:10" ht="15.75" customHeight="1" thickBot="1">
      <c r="A2" s="615" t="s">
        <v>141</v>
      </c>
      <c r="B2" s="616"/>
      <c r="C2" s="616"/>
      <c r="D2" s="616"/>
      <c r="E2" s="616"/>
      <c r="F2" s="616"/>
      <c r="G2" s="616"/>
      <c r="H2" s="616"/>
      <c r="I2" s="249"/>
      <c r="J2" s="253" t="s">
        <v>0</v>
      </c>
    </row>
    <row r="3" spans="1:10" ht="15.75" customHeight="1">
      <c r="A3" s="617" t="s">
        <v>142</v>
      </c>
      <c r="B3" s="617"/>
      <c r="C3" s="617"/>
      <c r="D3" s="617"/>
      <c r="E3" s="617"/>
      <c r="F3" s="617"/>
      <c r="G3" s="617"/>
      <c r="H3" s="617"/>
      <c r="I3" s="255" t="s">
        <v>1</v>
      </c>
      <c r="J3" s="256" t="s">
        <v>143</v>
      </c>
    </row>
    <row r="4" spans="1:10" ht="14.25" customHeight="1">
      <c r="A4" s="405"/>
      <c r="B4" s="405"/>
      <c r="C4" s="406" t="s">
        <v>258</v>
      </c>
      <c r="D4" s="407" t="str">
        <f>OtDateTxt</f>
        <v>1 января 2014 г.</v>
      </c>
      <c r="E4" s="405"/>
      <c r="F4" s="405"/>
      <c r="G4" s="405"/>
      <c r="H4" s="405"/>
      <c r="I4" s="255" t="s">
        <v>2</v>
      </c>
      <c r="J4" s="408">
        <f>OtDate</f>
        <v>41640</v>
      </c>
    </row>
    <row r="5" spans="1:10" s="260" customFormat="1" ht="15" customHeight="1">
      <c r="A5" s="491" t="s">
        <v>144</v>
      </c>
      <c r="B5" s="409" t="str">
        <f>OtUch</f>
        <v>МБОУ лицей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B6" s="257"/>
      <c r="C6" s="257"/>
      <c r="D6" s="257"/>
      <c r="E6" s="258"/>
      <c r="F6" s="258"/>
      <c r="G6" s="258"/>
      <c r="H6" s="258"/>
      <c r="I6" s="259"/>
      <c r="J6" s="412"/>
    </row>
    <row r="7" spans="1:10" s="260" customFormat="1" ht="15" customHeight="1">
      <c r="A7" s="491" t="s">
        <v>147</v>
      </c>
      <c r="B7" s="409" t="str">
        <f>OtOrg</f>
        <v>Управление образования Администрации города Лобня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5" customHeight="1">
      <c r="A8" s="492" t="s">
        <v>149</v>
      </c>
      <c r="B8" s="262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5" customHeight="1">
      <c r="A9" s="492" t="s">
        <v>150</v>
      </c>
      <c r="B9" s="411" t="str">
        <f>OtRasp</f>
        <v>Управление образования Администрации города Лобня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905</v>
      </c>
    </row>
    <row r="10" spans="1:10" ht="15" customHeight="1">
      <c r="A10" s="492" t="s">
        <v>152</v>
      </c>
      <c r="B10" s="268" t="s">
        <v>250</v>
      </c>
      <c r="C10" s="266"/>
      <c r="D10" s="266"/>
      <c r="E10" s="267"/>
      <c r="F10" s="267"/>
      <c r="G10" s="267"/>
      <c r="H10" s="267"/>
      <c r="I10" s="264"/>
      <c r="J10" s="265" t="s">
        <v>5</v>
      </c>
    </row>
    <row r="11" spans="1:10" ht="1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5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599" t="s">
        <v>99</v>
      </c>
      <c r="B15" s="599" t="s">
        <v>3</v>
      </c>
      <c r="C15" s="599" t="s">
        <v>4</v>
      </c>
      <c r="D15" s="601" t="s">
        <v>296</v>
      </c>
      <c r="E15" s="603" t="s">
        <v>158</v>
      </c>
      <c r="F15" s="604"/>
      <c r="G15" s="604"/>
      <c r="H15" s="604"/>
      <c r="I15" s="605"/>
      <c r="J15" s="601" t="s">
        <v>299</v>
      </c>
    </row>
    <row r="16" spans="1:10" s="4" customFormat="1" ht="23.25" customHeight="1">
      <c r="A16" s="608"/>
      <c r="B16" s="600"/>
      <c r="C16" s="600"/>
      <c r="D16" s="602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2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0</v>
      </c>
      <c r="E18" s="416">
        <f>E19+E22+E23+E24+E28+E37</f>
        <v>0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0</v>
      </c>
      <c r="J18" s="426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6"/>
      <c r="E24" s="576"/>
      <c r="F24" s="577"/>
      <c r="G24" s="577"/>
      <c r="H24" s="577"/>
      <c r="I24" s="577"/>
      <c r="J24" s="578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576"/>
      <c r="E26" s="576"/>
      <c r="F26" s="577"/>
      <c r="G26" s="577"/>
      <c r="H26" s="577"/>
      <c r="I26" s="577"/>
      <c r="J26" s="578"/>
    </row>
    <row r="27" spans="1:10" ht="14.25" customHeight="1">
      <c r="A27" s="291" t="s">
        <v>23</v>
      </c>
      <c r="B27" s="295" t="s">
        <v>24</v>
      </c>
      <c r="C27" s="414" t="s">
        <v>25</v>
      </c>
      <c r="D27" s="576"/>
      <c r="E27" s="576"/>
      <c r="F27" s="577"/>
      <c r="G27" s="577"/>
      <c r="H27" s="577"/>
      <c r="I27" s="577"/>
      <c r="J27" s="578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0</v>
      </c>
      <c r="E37" s="430">
        <f>E39+E40+E41+E42</f>
        <v>0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0</v>
      </c>
      <c r="J37" s="426">
        <f>D37-I37</f>
        <v>0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576"/>
      <c r="E39" s="576"/>
      <c r="F39" s="577"/>
      <c r="G39" s="577"/>
      <c r="H39" s="577"/>
      <c r="I39" s="577"/>
      <c r="J39" s="578"/>
    </row>
    <row r="40" spans="1:10" ht="14.25" customHeight="1">
      <c r="A40" s="296" t="s">
        <v>180</v>
      </c>
      <c r="B40" s="292" t="s">
        <v>39</v>
      </c>
      <c r="C40" s="287" t="s">
        <v>37</v>
      </c>
      <c r="D40" s="576"/>
      <c r="E40" s="576"/>
      <c r="F40" s="577"/>
      <c r="G40" s="577"/>
      <c r="H40" s="577"/>
      <c r="I40" s="577"/>
      <c r="J40" s="578"/>
    </row>
    <row r="41" spans="1:10" ht="14.25" customHeight="1">
      <c r="A41" s="296" t="s">
        <v>181</v>
      </c>
      <c r="B41" s="292" t="s">
        <v>40</v>
      </c>
      <c r="C41" s="287" t="s">
        <v>37</v>
      </c>
      <c r="D41" s="568"/>
      <c r="E41" s="568"/>
      <c r="F41" s="569"/>
      <c r="G41" s="569"/>
      <c r="H41" s="569"/>
      <c r="I41" s="483">
        <f>E41+F41+G41+H41</f>
        <v>0</v>
      </c>
      <c r="J41" s="426">
        <f>D41-I41</f>
        <v>0</v>
      </c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599" t="s">
        <v>99</v>
      </c>
      <c r="B46" s="599" t="s">
        <v>3</v>
      </c>
      <c r="C46" s="599" t="s">
        <v>4</v>
      </c>
      <c r="D46" s="601" t="s">
        <v>296</v>
      </c>
      <c r="E46" s="603" t="s">
        <v>158</v>
      </c>
      <c r="F46" s="604"/>
      <c r="G46" s="604"/>
      <c r="H46" s="604"/>
      <c r="I46" s="605"/>
      <c r="J46" s="601" t="s">
        <v>299</v>
      </c>
    </row>
    <row r="47" spans="1:10" s="4" customFormat="1" ht="23.25" customHeight="1">
      <c r="A47" s="608"/>
      <c r="B47" s="600"/>
      <c r="C47" s="600"/>
      <c r="D47" s="602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2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0</v>
      </c>
      <c r="E49" s="439">
        <f>E51+E56+E64+E68+E78+E82+E86+E87+E93</f>
        <v>0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0</v>
      </c>
      <c r="J49" s="426">
        <f>D49-I49</f>
        <v>0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0</v>
      </c>
      <c r="E51" s="425">
        <f>E53+E54+E55</f>
        <v>0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0</v>
      </c>
      <c r="J51" s="426">
        <f>D51-I51</f>
        <v>0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/>
      <c r="E53" s="568"/>
      <c r="F53" s="569"/>
      <c r="G53" s="569"/>
      <c r="H53" s="569"/>
      <c r="I53" s="425">
        <f>E53+F53+G53+H53</f>
        <v>0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/>
      <c r="E55" s="568"/>
      <c r="F55" s="569"/>
      <c r="G55" s="569"/>
      <c r="H55" s="569"/>
      <c r="I55" s="425">
        <f>E55+F55+G55+H55</f>
        <v>0</v>
      </c>
      <c r="J55" s="426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0</v>
      </c>
      <c r="E56" s="425">
        <f>E58+E59+E60+E61+E62+E63</f>
        <v>0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0</v>
      </c>
      <c r="J56" s="426">
        <f>D56-I56</f>
        <v>0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/>
      <c r="E59" s="568"/>
      <c r="F59" s="569"/>
      <c r="G59" s="569"/>
      <c r="H59" s="569"/>
      <c r="I59" s="425">
        <f t="shared" si="2"/>
        <v>0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/>
      <c r="E62" s="568"/>
      <c r="F62" s="569"/>
      <c r="G62" s="569"/>
      <c r="H62" s="569"/>
      <c r="I62" s="425">
        <f t="shared" si="2"/>
        <v>0</v>
      </c>
      <c r="J62" s="426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/>
      <c r="E63" s="568"/>
      <c r="F63" s="569"/>
      <c r="G63" s="569"/>
      <c r="H63" s="569"/>
      <c r="I63" s="425">
        <f t="shared" si="2"/>
        <v>0</v>
      </c>
      <c r="J63" s="426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9"/>
      <c r="E64" s="580"/>
      <c r="F64" s="579"/>
      <c r="G64" s="579"/>
      <c r="H64" s="579"/>
      <c r="I64" s="579"/>
      <c r="J64" s="581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579"/>
      <c r="E66" s="580"/>
      <c r="F66" s="579"/>
      <c r="G66" s="579"/>
      <c r="H66" s="579"/>
      <c r="I66" s="579"/>
      <c r="J66" s="581"/>
    </row>
    <row r="67" spans="1:10" ht="24.75" customHeight="1">
      <c r="A67" s="296" t="s">
        <v>78</v>
      </c>
      <c r="B67" s="286" t="s">
        <v>79</v>
      </c>
      <c r="C67" s="313" t="s">
        <v>80</v>
      </c>
      <c r="D67" s="579"/>
      <c r="E67" s="580"/>
      <c r="F67" s="579"/>
      <c r="G67" s="579"/>
      <c r="H67" s="579"/>
      <c r="I67" s="579"/>
      <c r="J67" s="581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599" t="s">
        <v>99</v>
      </c>
      <c r="B75" s="599" t="s">
        <v>3</v>
      </c>
      <c r="C75" s="599" t="s">
        <v>4</v>
      </c>
      <c r="D75" s="601" t="s">
        <v>296</v>
      </c>
      <c r="E75" s="603" t="s">
        <v>158</v>
      </c>
      <c r="F75" s="604"/>
      <c r="G75" s="604"/>
      <c r="H75" s="604"/>
      <c r="I75" s="605"/>
      <c r="J75" s="601" t="s">
        <v>299</v>
      </c>
    </row>
    <row r="76" spans="1:10" s="4" customFormat="1" ht="23.25" customHeight="1">
      <c r="A76" s="608"/>
      <c r="B76" s="600"/>
      <c r="C76" s="600"/>
      <c r="D76" s="602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2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9"/>
      <c r="E78" s="580"/>
      <c r="F78" s="579"/>
      <c r="G78" s="579"/>
      <c r="H78" s="579"/>
      <c r="I78" s="579"/>
      <c r="J78" s="581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579"/>
      <c r="E80" s="580"/>
      <c r="F80" s="579"/>
      <c r="G80" s="579"/>
      <c r="H80" s="579"/>
      <c r="I80" s="579"/>
      <c r="J80" s="581"/>
    </row>
    <row r="81" spans="1:10" ht="14.25" customHeight="1">
      <c r="A81" s="291" t="s">
        <v>88</v>
      </c>
      <c r="B81" s="286" t="s">
        <v>89</v>
      </c>
      <c r="C81" s="316" t="s">
        <v>90</v>
      </c>
      <c r="D81" s="579"/>
      <c r="E81" s="580"/>
      <c r="F81" s="579"/>
      <c r="G81" s="579"/>
      <c r="H81" s="579"/>
      <c r="I81" s="579"/>
      <c r="J81" s="581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/>
      <c r="E84" s="568"/>
      <c r="F84" s="569"/>
      <c r="G84" s="569"/>
      <c r="H84" s="569"/>
      <c r="I84" s="425">
        <f>E84+F84+G84+H84</f>
        <v>0</v>
      </c>
      <c r="J84" s="426">
        <f>D84-I84</f>
        <v>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/>
      <c r="E86" s="568"/>
      <c r="F86" s="569"/>
      <c r="G86" s="569"/>
      <c r="H86" s="569"/>
      <c r="I86" s="425">
        <f>E86+F86+G86+H86</f>
        <v>0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0</v>
      </c>
      <c r="E87" s="425">
        <f>E89+E90+E91+E92</f>
        <v>0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0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/>
      <c r="E89" s="429"/>
      <c r="F89" s="424"/>
      <c r="G89" s="424"/>
      <c r="H89" s="424"/>
      <c r="I89" s="425">
        <f>E89+F89+G89+H89</f>
        <v>0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/>
      <c r="E92" s="429"/>
      <c r="F92" s="424"/>
      <c r="G92" s="424"/>
      <c r="H92" s="424"/>
      <c r="I92" s="425">
        <f>E92+F92+G92+H92</f>
        <v>0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0</v>
      </c>
      <c r="E98" s="443">
        <f t="shared" si="4"/>
        <v>0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0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599" t="s">
        <v>99</v>
      </c>
      <c r="B102" s="599" t="s">
        <v>3</v>
      </c>
      <c r="C102" s="599" t="s">
        <v>4</v>
      </c>
      <c r="D102" s="601" t="s">
        <v>296</v>
      </c>
      <c r="E102" s="603" t="s">
        <v>158</v>
      </c>
      <c r="F102" s="604"/>
      <c r="G102" s="604"/>
      <c r="H102" s="604"/>
      <c r="I102" s="605"/>
      <c r="J102" s="601" t="s">
        <v>299</v>
      </c>
    </row>
    <row r="103" spans="1:10" s="4" customFormat="1" ht="23.25" customHeight="1">
      <c r="A103" s="608"/>
      <c r="B103" s="600"/>
      <c r="C103" s="600"/>
      <c r="D103" s="602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2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0</v>
      </c>
      <c r="E105" s="565">
        <f t="shared" si="5"/>
        <v>0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0</v>
      </c>
      <c r="J105" s="417">
        <f>D105-I105</f>
        <v>0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576"/>
      <c r="E110" s="576"/>
      <c r="F110" s="576"/>
      <c r="G110" s="577"/>
      <c r="H110" s="577"/>
      <c r="I110" s="577"/>
      <c r="J110" s="578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576"/>
      <c r="E111" s="576"/>
      <c r="F111" s="576"/>
      <c r="G111" s="577"/>
      <c r="H111" s="577"/>
      <c r="I111" s="577"/>
      <c r="J111" s="578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576"/>
      <c r="E112" s="576"/>
      <c r="F112" s="576"/>
      <c r="G112" s="577"/>
      <c r="H112" s="577"/>
      <c r="I112" s="577"/>
      <c r="J112" s="578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576"/>
      <c r="E113" s="576"/>
      <c r="F113" s="576"/>
      <c r="G113" s="577"/>
      <c r="H113" s="577"/>
      <c r="I113" s="577"/>
      <c r="J113" s="578"/>
    </row>
    <row r="114" spans="1:10" s="337" customFormat="1" ht="15.75" customHeight="1">
      <c r="A114" s="339" t="s">
        <v>212</v>
      </c>
      <c r="B114" s="338" t="s">
        <v>118</v>
      </c>
      <c r="C114" s="336"/>
      <c r="D114" s="576"/>
      <c r="E114" s="576"/>
      <c r="F114" s="576"/>
      <c r="G114" s="577"/>
      <c r="H114" s="577"/>
      <c r="I114" s="577"/>
      <c r="J114" s="578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580"/>
      <c r="E116" s="580"/>
      <c r="F116" s="580"/>
      <c r="G116" s="579"/>
      <c r="H116" s="579"/>
      <c r="I116" s="579"/>
      <c r="J116" s="581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580"/>
      <c r="E117" s="580"/>
      <c r="F117" s="580"/>
      <c r="G117" s="579"/>
      <c r="H117" s="579"/>
      <c r="I117" s="579"/>
      <c r="J117" s="581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580"/>
      <c r="E118" s="580"/>
      <c r="F118" s="580"/>
      <c r="G118" s="579"/>
      <c r="H118" s="579"/>
      <c r="I118" s="579"/>
      <c r="J118" s="581"/>
    </row>
    <row r="119" spans="1:10" ht="15.75" customHeight="1">
      <c r="A119" s="339" t="s">
        <v>215</v>
      </c>
      <c r="B119" s="343" t="s">
        <v>216</v>
      </c>
      <c r="C119" s="284"/>
      <c r="D119" s="555"/>
      <c r="E119" s="430">
        <f>E120+E121</f>
        <v>0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0</v>
      </c>
      <c r="J119" s="426">
        <f>D119-I119</f>
        <v>0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429"/>
      <c r="F120" s="429"/>
      <c r="G120" s="424"/>
      <c r="H120" s="424"/>
      <c r="I120" s="425">
        <f>E120+F120+G120</f>
        <v>0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/>
      <c r="F121" s="429"/>
      <c r="G121" s="424"/>
      <c r="H121" s="424"/>
      <c r="I121" s="425">
        <f>E121+F121+G121</f>
        <v>0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599" t="s">
        <v>99</v>
      </c>
      <c r="B129" s="599" t="s">
        <v>3</v>
      </c>
      <c r="C129" s="599" t="s">
        <v>4</v>
      </c>
      <c r="D129" s="601" t="s">
        <v>296</v>
      </c>
      <c r="E129" s="603" t="s">
        <v>158</v>
      </c>
      <c r="F129" s="604"/>
      <c r="G129" s="604"/>
      <c r="H129" s="604"/>
      <c r="I129" s="605"/>
      <c r="J129" s="601" t="s">
        <v>299</v>
      </c>
    </row>
    <row r="130" spans="1:10" s="4" customFormat="1" ht="23.25" customHeight="1">
      <c r="A130" s="608"/>
      <c r="B130" s="600"/>
      <c r="C130" s="600"/>
      <c r="D130" s="602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2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1" customHeight="1">
      <c r="A141" s="354" t="s">
        <v>234</v>
      </c>
      <c r="B141" s="355"/>
      <c r="C141" s="355"/>
      <c r="D141" s="319"/>
      <c r="E141" s="356"/>
      <c r="F141" s="356" t="s">
        <v>235</v>
      </c>
      <c r="G141" s="319"/>
      <c r="H141" s="319"/>
      <c r="I141" s="319"/>
      <c r="J141" s="319"/>
    </row>
    <row r="142" spans="1:10" ht="9.75" customHeight="1">
      <c r="A142" s="262" t="s">
        <v>236</v>
      </c>
      <c r="B142" s="262"/>
      <c r="C142" s="262"/>
      <c r="D142" s="263"/>
      <c r="E142" s="357"/>
      <c r="F142" s="357" t="s">
        <v>237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238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239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18.7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A102:A103"/>
    <mergeCell ref="B102:B103"/>
    <mergeCell ref="J75:J76"/>
    <mergeCell ref="A46:A47"/>
    <mergeCell ref="E102:I102"/>
    <mergeCell ref="J102:J103"/>
    <mergeCell ref="A129:A130"/>
    <mergeCell ref="B129:B130"/>
    <mergeCell ref="C129:C130"/>
    <mergeCell ref="D129:D130"/>
    <mergeCell ref="E129:I129"/>
    <mergeCell ref="J129:J130"/>
    <mergeCell ref="D15:D16"/>
    <mergeCell ref="J15:J16"/>
    <mergeCell ref="C102:C103"/>
    <mergeCell ref="D102:D103"/>
    <mergeCell ref="J46:J47"/>
    <mergeCell ref="A75:A76"/>
    <mergeCell ref="B75:B76"/>
    <mergeCell ref="C75:C76"/>
    <mergeCell ref="D75:D76"/>
    <mergeCell ref="E75:I75"/>
    <mergeCell ref="A2:H2"/>
    <mergeCell ref="A3:H3"/>
    <mergeCell ref="E15:I15"/>
    <mergeCell ref="A15:A16"/>
    <mergeCell ref="B46:B47"/>
    <mergeCell ref="C46:C47"/>
    <mergeCell ref="D46:D47"/>
    <mergeCell ref="E46:I46"/>
    <mergeCell ref="B15:B16"/>
    <mergeCell ref="C15:C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2">
      <selection activeCell="C18" sqref="C18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1:10" ht="13.5" customHeight="1">
      <c r="A1" s="612" t="s">
        <v>141</v>
      </c>
      <c r="B1" s="613"/>
      <c r="C1" s="613"/>
      <c r="D1" s="613"/>
      <c r="E1" s="613"/>
      <c r="F1" s="613"/>
      <c r="G1" s="613"/>
      <c r="H1" s="613"/>
      <c r="I1" s="250"/>
      <c r="J1" s="251"/>
    </row>
    <row r="2" spans="1:10" ht="14.25" customHeight="1" thickBot="1">
      <c r="A2" s="618" t="s">
        <v>142</v>
      </c>
      <c r="B2" s="618"/>
      <c r="C2" s="618"/>
      <c r="D2" s="618"/>
      <c r="E2" s="618"/>
      <c r="F2" s="618"/>
      <c r="G2" s="618"/>
      <c r="H2" s="618"/>
      <c r="I2" s="249"/>
      <c r="J2" s="253" t="s">
        <v>0</v>
      </c>
    </row>
    <row r="3" spans="1:10" ht="13.5" customHeight="1">
      <c r="A3" s="254"/>
      <c r="B3" s="249"/>
      <c r="C3" s="249"/>
      <c r="D3" s="249"/>
      <c r="E3" s="249"/>
      <c r="F3" s="249"/>
      <c r="G3" s="249"/>
      <c r="H3" s="249"/>
      <c r="I3" s="255" t="s">
        <v>1</v>
      </c>
      <c r="J3" s="256" t="s">
        <v>143</v>
      </c>
    </row>
    <row r="4" spans="1:10" ht="11.25" customHeight="1">
      <c r="A4" s="407"/>
      <c r="B4" s="407"/>
      <c r="C4" s="406" t="s">
        <v>258</v>
      </c>
      <c r="D4" s="407" t="str">
        <f>OtDateTxt</f>
        <v>1 января 2014 г.</v>
      </c>
      <c r="E4" s="407"/>
      <c r="F4" s="407"/>
      <c r="G4" s="407"/>
      <c r="H4" s="407"/>
      <c r="I4" s="255" t="s">
        <v>2</v>
      </c>
      <c r="J4" s="408">
        <f>OtDate</f>
        <v>41640</v>
      </c>
    </row>
    <row r="5" spans="1:10" s="260" customFormat="1" ht="13.5" customHeight="1">
      <c r="A5" s="491" t="s">
        <v>144</v>
      </c>
      <c r="B5" s="409" t="str">
        <f>OtUch</f>
        <v>МБОУ лицей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B6" s="409"/>
      <c r="C6" s="257"/>
      <c r="D6" s="257"/>
      <c r="E6" s="258"/>
      <c r="F6" s="258"/>
      <c r="G6" s="258"/>
      <c r="H6" s="258"/>
      <c r="I6" s="259"/>
      <c r="J6" s="412"/>
    </row>
    <row r="7" spans="1:10" s="260" customFormat="1" ht="13.5" customHeight="1">
      <c r="A7" s="491" t="s">
        <v>147</v>
      </c>
      <c r="B7" s="409" t="str">
        <f>OtOrg</f>
        <v>Управление образования Администрации города Лобня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3.5" customHeight="1">
      <c r="A8" s="492" t="s">
        <v>149</v>
      </c>
      <c r="B8" s="410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3.5" customHeight="1">
      <c r="A9" s="492" t="s">
        <v>150</v>
      </c>
      <c r="B9" s="411" t="str">
        <f>OtRasp</f>
        <v>Управление образования Администрации города Лобня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905</v>
      </c>
    </row>
    <row r="10" spans="1:10" ht="12.75" customHeight="1">
      <c r="A10" s="492" t="s">
        <v>152</v>
      </c>
      <c r="B10" s="268" t="s">
        <v>251</v>
      </c>
      <c r="C10" s="266"/>
      <c r="D10" s="266"/>
      <c r="E10" s="267"/>
      <c r="F10" s="267"/>
      <c r="G10" s="267"/>
      <c r="H10" s="267"/>
      <c r="I10" s="264"/>
      <c r="J10" s="265" t="s">
        <v>6</v>
      </c>
    </row>
    <row r="11" spans="1:10" ht="12.7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2.7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2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599" t="s">
        <v>99</v>
      </c>
      <c r="B15" s="599" t="s">
        <v>3</v>
      </c>
      <c r="C15" s="599" t="s">
        <v>4</v>
      </c>
      <c r="D15" s="601" t="s">
        <v>296</v>
      </c>
      <c r="E15" s="603" t="s">
        <v>158</v>
      </c>
      <c r="F15" s="604"/>
      <c r="G15" s="604"/>
      <c r="H15" s="604"/>
      <c r="I15" s="605"/>
      <c r="J15" s="601" t="s">
        <v>299</v>
      </c>
    </row>
    <row r="16" spans="1:10" s="4" customFormat="1" ht="23.25" customHeight="1">
      <c r="A16" s="608"/>
      <c r="B16" s="600"/>
      <c r="C16" s="600"/>
      <c r="D16" s="602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2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0</v>
      </c>
      <c r="E18" s="416">
        <f>E19+E22+E23+E24+E28+E37</f>
        <v>0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0</v>
      </c>
      <c r="J18" s="426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6"/>
      <c r="E24" s="576"/>
      <c r="F24" s="577"/>
      <c r="G24" s="577"/>
      <c r="H24" s="577"/>
      <c r="I24" s="577"/>
      <c r="J24" s="578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576"/>
      <c r="E26" s="576"/>
      <c r="F26" s="577"/>
      <c r="G26" s="577"/>
      <c r="H26" s="577"/>
      <c r="I26" s="577"/>
      <c r="J26" s="578"/>
    </row>
    <row r="27" spans="1:10" ht="14.25" customHeight="1">
      <c r="A27" s="291" t="s">
        <v>23</v>
      </c>
      <c r="B27" s="295" t="s">
        <v>24</v>
      </c>
      <c r="C27" s="414" t="s">
        <v>25</v>
      </c>
      <c r="D27" s="576"/>
      <c r="E27" s="576"/>
      <c r="F27" s="577"/>
      <c r="G27" s="577"/>
      <c r="H27" s="577"/>
      <c r="I27" s="577"/>
      <c r="J27" s="578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0</v>
      </c>
      <c r="E37" s="430">
        <f>E39+E40+E41+E42</f>
        <v>0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0</v>
      </c>
      <c r="J37" s="426">
        <f>D37-I37</f>
        <v>0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576"/>
      <c r="E39" s="576"/>
      <c r="F39" s="577"/>
      <c r="G39" s="577"/>
      <c r="H39" s="577"/>
      <c r="I39" s="577"/>
      <c r="J39" s="578"/>
    </row>
    <row r="40" spans="1:10" ht="14.25" customHeight="1">
      <c r="A40" s="296" t="s">
        <v>180</v>
      </c>
      <c r="B40" s="292" t="s">
        <v>39</v>
      </c>
      <c r="C40" s="287" t="s">
        <v>37</v>
      </c>
      <c r="D40" s="576"/>
      <c r="E40" s="576"/>
      <c r="F40" s="577"/>
      <c r="G40" s="577"/>
      <c r="H40" s="577"/>
      <c r="I40" s="577"/>
      <c r="J40" s="578"/>
    </row>
    <row r="41" spans="1:10" ht="14.25" customHeight="1">
      <c r="A41" s="296" t="s">
        <v>181</v>
      </c>
      <c r="B41" s="292" t="s">
        <v>40</v>
      </c>
      <c r="C41" s="287" t="s">
        <v>37</v>
      </c>
      <c r="D41" s="576"/>
      <c r="E41" s="576"/>
      <c r="F41" s="577"/>
      <c r="G41" s="577"/>
      <c r="H41" s="577"/>
      <c r="I41" s="577"/>
      <c r="J41" s="578"/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599" t="s">
        <v>99</v>
      </c>
      <c r="B46" s="599" t="s">
        <v>3</v>
      </c>
      <c r="C46" s="599" t="s">
        <v>4</v>
      </c>
      <c r="D46" s="601" t="s">
        <v>296</v>
      </c>
      <c r="E46" s="603" t="s">
        <v>158</v>
      </c>
      <c r="F46" s="604"/>
      <c r="G46" s="604"/>
      <c r="H46" s="604"/>
      <c r="I46" s="605"/>
      <c r="J46" s="601" t="s">
        <v>299</v>
      </c>
    </row>
    <row r="47" spans="1:10" s="4" customFormat="1" ht="23.25" customHeight="1">
      <c r="A47" s="608"/>
      <c r="B47" s="600"/>
      <c r="C47" s="600"/>
      <c r="D47" s="602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2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0</v>
      </c>
      <c r="E49" s="439">
        <f>E51+E56+E64+E68+E78+E82+E86+E87+E93</f>
        <v>0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0</v>
      </c>
      <c r="J49" s="426">
        <f>D49-I49</f>
        <v>0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0</v>
      </c>
      <c r="E51" s="425">
        <f>E53+E54+E55</f>
        <v>0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0</v>
      </c>
      <c r="J51" s="426">
        <f>D51-I51</f>
        <v>0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/>
      <c r="E53" s="568"/>
      <c r="F53" s="569"/>
      <c r="G53" s="569"/>
      <c r="H53" s="569"/>
      <c r="I53" s="425">
        <f>E53+F53+G53+H53</f>
        <v>0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/>
      <c r="E55" s="568"/>
      <c r="F55" s="569"/>
      <c r="G55" s="569"/>
      <c r="H55" s="569"/>
      <c r="I55" s="425">
        <f>E55+F55+G55+H55</f>
        <v>0</v>
      </c>
      <c r="J55" s="426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0</v>
      </c>
      <c r="E56" s="425">
        <f>E58+E59+E60+E61+E62+E63</f>
        <v>0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0</v>
      </c>
      <c r="J56" s="426">
        <f>D56-I56</f>
        <v>0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/>
      <c r="E59" s="568"/>
      <c r="F59" s="569"/>
      <c r="G59" s="569"/>
      <c r="H59" s="569"/>
      <c r="I59" s="425">
        <f t="shared" si="2"/>
        <v>0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/>
      <c r="E62" s="568"/>
      <c r="F62" s="569"/>
      <c r="G62" s="569"/>
      <c r="H62" s="569"/>
      <c r="I62" s="425">
        <f t="shared" si="2"/>
        <v>0</v>
      </c>
      <c r="J62" s="426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/>
      <c r="E63" s="568"/>
      <c r="F63" s="569"/>
      <c r="G63" s="569"/>
      <c r="H63" s="569"/>
      <c r="I63" s="425">
        <f t="shared" si="2"/>
        <v>0</v>
      </c>
      <c r="J63" s="426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9"/>
      <c r="E64" s="580"/>
      <c r="F64" s="579"/>
      <c r="G64" s="579"/>
      <c r="H64" s="579"/>
      <c r="I64" s="579"/>
      <c r="J64" s="581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579"/>
      <c r="E66" s="580"/>
      <c r="F66" s="579"/>
      <c r="G66" s="579"/>
      <c r="H66" s="579"/>
      <c r="I66" s="579"/>
      <c r="J66" s="581"/>
    </row>
    <row r="67" spans="1:10" ht="24.75" customHeight="1">
      <c r="A67" s="296" t="s">
        <v>78</v>
      </c>
      <c r="B67" s="286" t="s">
        <v>79</v>
      </c>
      <c r="C67" s="313" t="s">
        <v>80</v>
      </c>
      <c r="D67" s="579"/>
      <c r="E67" s="580"/>
      <c r="F67" s="579"/>
      <c r="G67" s="579"/>
      <c r="H67" s="579"/>
      <c r="I67" s="579"/>
      <c r="J67" s="581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599" t="s">
        <v>99</v>
      </c>
      <c r="B75" s="599" t="s">
        <v>3</v>
      </c>
      <c r="C75" s="599" t="s">
        <v>4</v>
      </c>
      <c r="D75" s="601" t="s">
        <v>296</v>
      </c>
      <c r="E75" s="603" t="s">
        <v>158</v>
      </c>
      <c r="F75" s="604"/>
      <c r="G75" s="604"/>
      <c r="H75" s="604"/>
      <c r="I75" s="605"/>
      <c r="J75" s="601" t="s">
        <v>299</v>
      </c>
    </row>
    <row r="76" spans="1:10" s="4" customFormat="1" ht="23.25" customHeight="1">
      <c r="A76" s="608"/>
      <c r="B76" s="600"/>
      <c r="C76" s="600"/>
      <c r="D76" s="602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2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9"/>
      <c r="E78" s="580"/>
      <c r="F78" s="579"/>
      <c r="G78" s="579"/>
      <c r="H78" s="579"/>
      <c r="I78" s="579"/>
      <c r="J78" s="581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579"/>
      <c r="E80" s="580"/>
      <c r="F80" s="579"/>
      <c r="G80" s="579"/>
      <c r="H80" s="579"/>
      <c r="I80" s="579"/>
      <c r="J80" s="581"/>
    </row>
    <row r="81" spans="1:10" ht="14.25" customHeight="1">
      <c r="A81" s="291" t="s">
        <v>88</v>
      </c>
      <c r="B81" s="286" t="s">
        <v>89</v>
      </c>
      <c r="C81" s="316" t="s">
        <v>90</v>
      </c>
      <c r="D81" s="579"/>
      <c r="E81" s="580"/>
      <c r="F81" s="579"/>
      <c r="G81" s="579"/>
      <c r="H81" s="579"/>
      <c r="I81" s="579"/>
      <c r="J81" s="581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/>
      <c r="E84" s="568"/>
      <c r="F84" s="569"/>
      <c r="G84" s="569"/>
      <c r="H84" s="569"/>
      <c r="I84" s="425">
        <f>E84+F84+G84+H84</f>
        <v>0</v>
      </c>
      <c r="J84" s="426">
        <f>D84-I84</f>
        <v>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/>
      <c r="E86" s="568"/>
      <c r="F86" s="569"/>
      <c r="G86" s="569"/>
      <c r="H86" s="569"/>
      <c r="I86" s="425">
        <f>E86+F86+G86+H86</f>
        <v>0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0</v>
      </c>
      <c r="E87" s="425">
        <f>E89+E90+E91+E92</f>
        <v>0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0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/>
      <c r="E89" s="429"/>
      <c r="F89" s="424"/>
      <c r="G89" s="424"/>
      <c r="H89" s="424"/>
      <c r="I89" s="425">
        <f>E89+F89+G89+H89</f>
        <v>0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/>
      <c r="E92" s="429"/>
      <c r="F92" s="424"/>
      <c r="G92" s="424"/>
      <c r="H92" s="424"/>
      <c r="I92" s="425">
        <f>E92+F92+G92+H92</f>
        <v>0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0</v>
      </c>
      <c r="E98" s="443">
        <f t="shared" si="4"/>
        <v>0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0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599" t="s">
        <v>99</v>
      </c>
      <c r="B102" s="599" t="s">
        <v>3</v>
      </c>
      <c r="C102" s="599" t="s">
        <v>4</v>
      </c>
      <c r="D102" s="601" t="s">
        <v>296</v>
      </c>
      <c r="E102" s="603" t="s">
        <v>158</v>
      </c>
      <c r="F102" s="604"/>
      <c r="G102" s="604"/>
      <c r="H102" s="604"/>
      <c r="I102" s="605"/>
      <c r="J102" s="601" t="s">
        <v>299</v>
      </c>
    </row>
    <row r="103" spans="1:10" s="4" customFormat="1" ht="23.25" customHeight="1">
      <c r="A103" s="608"/>
      <c r="B103" s="600"/>
      <c r="C103" s="600"/>
      <c r="D103" s="602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2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0</v>
      </c>
      <c r="E105" s="565">
        <f t="shared" si="5"/>
        <v>0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0</v>
      </c>
      <c r="J105" s="417">
        <f>D105-I105</f>
        <v>0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576"/>
      <c r="E110" s="576"/>
      <c r="F110" s="576"/>
      <c r="G110" s="577"/>
      <c r="H110" s="577"/>
      <c r="I110" s="577"/>
      <c r="J110" s="578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576"/>
      <c r="E111" s="576"/>
      <c r="F111" s="576"/>
      <c r="G111" s="577"/>
      <c r="H111" s="577"/>
      <c r="I111" s="577"/>
      <c r="J111" s="578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576"/>
      <c r="E112" s="576"/>
      <c r="F112" s="576"/>
      <c r="G112" s="577"/>
      <c r="H112" s="577"/>
      <c r="I112" s="577"/>
      <c r="J112" s="578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576"/>
      <c r="E113" s="576"/>
      <c r="F113" s="576"/>
      <c r="G113" s="577"/>
      <c r="H113" s="577"/>
      <c r="I113" s="577"/>
      <c r="J113" s="578"/>
    </row>
    <row r="114" spans="1:10" s="337" customFormat="1" ht="15.75" customHeight="1">
      <c r="A114" s="339" t="s">
        <v>212</v>
      </c>
      <c r="B114" s="338" t="s">
        <v>118</v>
      </c>
      <c r="C114" s="336"/>
      <c r="D114" s="576"/>
      <c r="E114" s="576"/>
      <c r="F114" s="576"/>
      <c r="G114" s="577"/>
      <c r="H114" s="577"/>
      <c r="I114" s="577"/>
      <c r="J114" s="578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580"/>
      <c r="E116" s="580"/>
      <c r="F116" s="580"/>
      <c r="G116" s="579"/>
      <c r="H116" s="579"/>
      <c r="I116" s="579"/>
      <c r="J116" s="581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580"/>
      <c r="E117" s="580"/>
      <c r="F117" s="580"/>
      <c r="G117" s="579"/>
      <c r="H117" s="579"/>
      <c r="I117" s="579"/>
      <c r="J117" s="581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580"/>
      <c r="E118" s="580"/>
      <c r="F118" s="580"/>
      <c r="G118" s="579"/>
      <c r="H118" s="579"/>
      <c r="I118" s="579"/>
      <c r="J118" s="581"/>
    </row>
    <row r="119" spans="1:10" ht="15.75" customHeight="1">
      <c r="A119" s="339" t="s">
        <v>215</v>
      </c>
      <c r="B119" s="343" t="s">
        <v>216</v>
      </c>
      <c r="C119" s="284"/>
      <c r="D119" s="555"/>
      <c r="E119" s="430">
        <f>E120+E121</f>
        <v>0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0</v>
      </c>
      <c r="J119" s="426">
        <f>D119-I119</f>
        <v>0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429"/>
      <c r="F120" s="429"/>
      <c r="G120" s="424"/>
      <c r="H120" s="424"/>
      <c r="I120" s="425">
        <f>E120+F120+G120</f>
        <v>0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/>
      <c r="F121" s="429"/>
      <c r="G121" s="424"/>
      <c r="H121" s="424"/>
      <c r="I121" s="425">
        <f>E121+F121+G121</f>
        <v>0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599" t="s">
        <v>99</v>
      </c>
      <c r="B129" s="599" t="s">
        <v>3</v>
      </c>
      <c r="C129" s="599" t="s">
        <v>4</v>
      </c>
      <c r="D129" s="601" t="s">
        <v>296</v>
      </c>
      <c r="E129" s="603" t="s">
        <v>158</v>
      </c>
      <c r="F129" s="604"/>
      <c r="G129" s="604"/>
      <c r="H129" s="604"/>
      <c r="I129" s="605"/>
      <c r="J129" s="601" t="s">
        <v>299</v>
      </c>
    </row>
    <row r="130" spans="1:10" s="4" customFormat="1" ht="23.25" customHeight="1">
      <c r="A130" s="608"/>
      <c r="B130" s="600"/>
      <c r="C130" s="600"/>
      <c r="D130" s="602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2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496" t="s">
        <v>234</v>
      </c>
      <c r="B141" s="355"/>
      <c r="C141" s="355"/>
      <c r="D141" s="319"/>
      <c r="F141" s="497" t="s">
        <v>269</v>
      </c>
      <c r="G141" s="319"/>
      <c r="H141" s="319"/>
      <c r="I141" s="319"/>
      <c r="J141" s="319"/>
    </row>
    <row r="142" spans="1:10" ht="9.75" customHeight="1">
      <c r="A142" s="262" t="s">
        <v>267</v>
      </c>
      <c r="B142" s="262"/>
      <c r="C142" s="262"/>
      <c r="D142" s="263"/>
      <c r="F142" s="498" t="s">
        <v>270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492" t="s">
        <v>238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268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8.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26.2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B102:B103"/>
    <mergeCell ref="J75:J76"/>
    <mergeCell ref="A46:A47"/>
    <mergeCell ref="E102:I102"/>
    <mergeCell ref="J102:J103"/>
    <mergeCell ref="B46:B47"/>
    <mergeCell ref="C46:C47"/>
    <mergeCell ref="D46:D47"/>
    <mergeCell ref="E46:I46"/>
    <mergeCell ref="A129:A130"/>
    <mergeCell ref="B129:B130"/>
    <mergeCell ref="C129:C130"/>
    <mergeCell ref="D129:D130"/>
    <mergeCell ref="E129:I129"/>
    <mergeCell ref="J129:J130"/>
    <mergeCell ref="J15:J16"/>
    <mergeCell ref="C102:C103"/>
    <mergeCell ref="D102:D103"/>
    <mergeCell ref="J46:J47"/>
    <mergeCell ref="A75:A76"/>
    <mergeCell ref="B75:B76"/>
    <mergeCell ref="C75:C76"/>
    <mergeCell ref="D75:D76"/>
    <mergeCell ref="E75:I75"/>
    <mergeCell ref="A102:A103"/>
    <mergeCell ref="A1:H1"/>
    <mergeCell ref="A2:H2"/>
    <mergeCell ref="E15:I15"/>
    <mergeCell ref="A15:A16"/>
    <mergeCell ref="B15:B16"/>
    <mergeCell ref="C15:C16"/>
    <mergeCell ref="D15:D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E18" sqref="E18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294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22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/>
      <c r="B18" s="523" t="s">
        <v>323</v>
      </c>
      <c r="C18" s="524">
        <v>6313587.97</v>
      </c>
      <c r="D18" s="524"/>
      <c r="E18" s="524">
        <v>3479420.57</v>
      </c>
      <c r="F18" s="525"/>
      <c r="H18">
        <v>2</v>
      </c>
    </row>
    <row r="19" spans="1:8" ht="14.25" customHeight="1">
      <c r="A19" s="522"/>
      <c r="B19" s="523" t="s">
        <v>324</v>
      </c>
      <c r="C19" s="524">
        <v>121885.67</v>
      </c>
      <c r="D19" s="524"/>
      <c r="E19" s="524">
        <v>179524.79</v>
      </c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6435473.64</v>
      </c>
      <c r="D20" s="527">
        <f>SUM(D17:D19)</f>
        <v>0</v>
      </c>
      <c r="E20" s="527">
        <f>SUM(E17:E19)</f>
        <v>3658945.36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6435473.64</v>
      </c>
      <c r="D26" s="543">
        <f>D15+D20</f>
        <v>0</v>
      </c>
      <c r="E26" s="543">
        <f>E15+E20+E25</f>
        <v>3658945.36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A19" sqref="A19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277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18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/>
      <c r="B18" s="523"/>
      <c r="C18" s="524"/>
      <c r="D18" s="524"/>
      <c r="E18" s="524"/>
      <c r="F18" s="525"/>
      <c r="H18">
        <v>2</v>
      </c>
    </row>
    <row r="19" spans="1:8" ht="14.25" customHeight="1">
      <c r="A19" s="522"/>
      <c r="B19" s="523"/>
      <c r="C19" s="524"/>
      <c r="D19" s="524"/>
      <c r="E19" s="524"/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0</v>
      </c>
      <c r="D20" s="527">
        <f>SUM(D17:D19)</f>
        <v>0</v>
      </c>
      <c r="E20" s="527">
        <f>SUM(E17:E19)</f>
        <v>0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0</v>
      </c>
      <c r="D26" s="543">
        <f>D15+D20</f>
        <v>0</v>
      </c>
      <c r="E26" s="543">
        <f>E15+E20+E25</f>
        <v>0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2" sqref="A12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295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18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/>
      <c r="B18" s="523"/>
      <c r="C18" s="524"/>
      <c r="D18" s="524"/>
      <c r="E18" s="524"/>
      <c r="F18" s="525"/>
      <c r="H18">
        <v>2</v>
      </c>
    </row>
    <row r="19" spans="1:8" ht="14.25" customHeight="1">
      <c r="A19" s="522"/>
      <c r="B19" s="523"/>
      <c r="C19" s="524"/>
      <c r="D19" s="524"/>
      <c r="E19" s="524"/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0</v>
      </c>
      <c r="D20" s="527">
        <f>SUM(D17:D19)</f>
        <v>0</v>
      </c>
      <c r="E20" s="527">
        <f>SUM(E17:E19)</f>
        <v>0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0</v>
      </c>
      <c r="D26" s="543">
        <f>D15+D20</f>
        <v>0</v>
      </c>
      <c r="E26" s="543">
        <f>E15+E20+E25</f>
        <v>0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ГлавБух</cp:lastModifiedBy>
  <cp:lastPrinted>2014-02-06T12:07:23Z</cp:lastPrinted>
  <dcterms:created xsi:type="dcterms:W3CDTF">2012-01-11T13:34:06Z</dcterms:created>
  <dcterms:modified xsi:type="dcterms:W3CDTF">2014-02-06T12:07:30Z</dcterms:modified>
  <cp:category/>
  <cp:version/>
  <cp:contentType/>
  <cp:contentStatus/>
</cp:coreProperties>
</file>